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Dati Bilancio" sheetId="1" r:id="rId1"/>
    <sheet name="Base dati Ipsoa" sheetId="2" r:id="rId2"/>
    <sheet name="Conteggio IRES" sheetId="3" r:id="rId3"/>
    <sheet name="Conteggio IRAP" sheetId="4" r:id="rId4"/>
  </sheets>
  <definedNames>
    <definedName name="_xlnm.Print_Area" localSheetId="1">'Base dati Ipsoa'!$A$1:$N$72</definedName>
    <definedName name="_xlnm.Print_Area" localSheetId="3">'Conteggio IRAP'!$A$1:$Z$95</definedName>
    <definedName name="_xlnm.Print_Area" localSheetId="2">'Conteggio IRES'!$A$1:$AN$88</definedName>
    <definedName name="_xlnm.Print_Area" localSheetId="0">'Dati Bilancio'!$A$1:$E$219</definedName>
  </definedNames>
  <calcPr fullCalcOnLoad="1"/>
</workbook>
</file>

<file path=xl/comments1.xml><?xml version="1.0" encoding="utf-8"?>
<comments xmlns="http://schemas.openxmlformats.org/spreadsheetml/2006/main">
  <authors>
    <author>Michelangelo</author>
  </authors>
  <commentList>
    <comment ref="C145" authorId="0">
      <text>
        <r>
          <rPr>
            <b/>
            <sz val="9"/>
            <rFont val="Tahoma"/>
            <family val="2"/>
          </rPr>
          <t>Michelangelo:</t>
        </r>
        <r>
          <rPr>
            <sz val="9"/>
            <rFont val="Tahoma"/>
            <family val="2"/>
          </rPr>
          <t xml:space="preserve">
Gli emolumenti agli amministratori sono deducibili ai fini Ires mentre non lo sono per il calcolo della base imponibile IRAP. Questi vanno inseriti come se fossero assimilati alle prestazioni occasionali</t>
        </r>
      </text>
    </comment>
  </commentList>
</comments>
</file>

<file path=xl/comments3.xml><?xml version="1.0" encoding="utf-8"?>
<comments xmlns="http://schemas.openxmlformats.org/spreadsheetml/2006/main">
  <authors>
    <author>Michelangelo</author>
  </authors>
  <commentList>
    <comment ref="Z43" authorId="0">
      <text>
        <r>
          <rPr>
            <b/>
            <sz val="9"/>
            <rFont val="Tahoma"/>
            <family val="2"/>
          </rPr>
          <t>Michelangelo:</t>
        </r>
        <r>
          <rPr>
            <sz val="9"/>
            <rFont val="Tahoma"/>
            <family val="2"/>
          </rPr>
          <t xml:space="preserve">
riprendo questo dato da Rigo RF 121 presente in Unico 2013 di DIPA</t>
        </r>
      </text>
    </comment>
  </commentList>
</comments>
</file>

<file path=xl/sharedStrings.xml><?xml version="1.0" encoding="utf-8"?>
<sst xmlns="http://schemas.openxmlformats.org/spreadsheetml/2006/main" count="738" uniqueCount="594">
  <si>
    <t>Descrizione voci</t>
  </si>
  <si>
    <t xml:space="preserve"> A) CREDITI VERSO SOCI PER VERSAMENTI ANCORA DOVUTI</t>
  </si>
  <si>
    <t xml:space="preserve"> Parte da richiamare</t>
  </si>
  <si>
    <t xml:space="preserve">     0101         Crediti V/soci per versam. ancora dovuti</t>
  </si>
  <si>
    <t xml:space="preserve"> Totale crediti verso soci per versamenti ancora dovuti (A)</t>
  </si>
  <si>
    <t xml:space="preserve"> B) IMMOBILIZZAZIONI</t>
  </si>
  <si>
    <t xml:space="preserve"> I - Immobilizzazioni immateriali</t>
  </si>
  <si>
    <t xml:space="preserve"> Valore lordo</t>
  </si>
  <si>
    <t xml:space="preserve">     030101       Spese di costit. società, mod. statuto</t>
  </si>
  <si>
    <t xml:space="preserve">     030303       Spese di pubblicità</t>
  </si>
  <si>
    <t xml:space="preserve">     030901       Avviamento acquisto di azienda</t>
  </si>
  <si>
    <t xml:space="preserve">     031301       Opere e migliorie su beni di terzi</t>
  </si>
  <si>
    <t xml:space="preserve"> Totale immobilizzazioni immateriali (I)</t>
  </si>
  <si>
    <t xml:space="preserve"> II - Immobilizzazioni materiali</t>
  </si>
  <si>
    <t xml:space="preserve">     05070101     Mobili, arredi e dotazioni d'ufficio</t>
  </si>
  <si>
    <t xml:space="preserve">     05070102     Insegne</t>
  </si>
  <si>
    <t xml:space="preserve">     05070301     Macchine d'ufficio elettroniche</t>
  </si>
  <si>
    <t xml:space="preserve">     050707       Altri beni &lt;  516,46</t>
  </si>
  <si>
    <t xml:space="preserve">     05070901     Impianti di allarme</t>
  </si>
  <si>
    <t xml:space="preserve">     05070903     Impianti elettrici</t>
  </si>
  <si>
    <t xml:space="preserve"> Totale immobilizzazioni materiali (II)</t>
  </si>
  <si>
    <t xml:space="preserve"> III - Immobilizzazioni finanziarie</t>
  </si>
  <si>
    <t xml:space="preserve"> Crediti</t>
  </si>
  <si>
    <t xml:space="preserve"> Esigibili entro l'esercizio successivo</t>
  </si>
  <si>
    <t xml:space="preserve">     0102         Crediti verso socio da rendere</t>
  </si>
  <si>
    <t xml:space="preserve"> Esigibili oltre l'esercizio successivo</t>
  </si>
  <si>
    <t xml:space="preserve">     07090305     Depositi cauzion in denaro oltre l'anno</t>
  </si>
  <si>
    <t xml:space="preserve"> Totale crediti</t>
  </si>
  <si>
    <t xml:space="preserve">  </t>
  </si>
  <si>
    <t xml:space="preserve"> Totale immobilizzazioni finanziarie (III)</t>
  </si>
  <si>
    <t xml:space="preserve"> Totale immobilizzazioni (B)</t>
  </si>
  <si>
    <t xml:space="preserve"> C) ATTIVO CIRCOLANTE</t>
  </si>
  <si>
    <t xml:space="preserve"> I - Rimanenze</t>
  </si>
  <si>
    <t xml:space="preserve"> Totale rimanenze (I)</t>
  </si>
  <si>
    <t xml:space="preserve"> II - Crediti</t>
  </si>
  <si>
    <t xml:space="preserve">     110101       Clienti Italia</t>
  </si>
  <si>
    <t xml:space="preserve">     110107       Fatture da emettere</t>
  </si>
  <si>
    <t xml:space="preserve">     110119       Anticipi spesa in nome e per c/Cliente</t>
  </si>
  <si>
    <t xml:space="preserve">     1116010113   I.V.A. a credito in compensazione</t>
  </si>
  <si>
    <t xml:space="preserve">     1116010115   INAIL a credito</t>
  </si>
  <si>
    <t xml:space="preserve">     1116010133   Addiz. Reg.Comun. A cred.in compensaz.</t>
  </si>
  <si>
    <t xml:space="preserve">     1116030309   Acconti d'imposta IRES (oltre)</t>
  </si>
  <si>
    <t xml:space="preserve">     1116030313   Acconti d'imposta IRAP (oltre)</t>
  </si>
  <si>
    <t xml:space="preserve"> Totale crediti (II)</t>
  </si>
  <si>
    <t xml:space="preserve"> III- Attività finanziarie che non costituiscono immobilizzazioni</t>
  </si>
  <si>
    <t xml:space="preserve"> Totale attività finanziarie che non costituiscono immobilizzazioni (III)</t>
  </si>
  <si>
    <t xml:space="preserve"> IV - Disponibilità liquide</t>
  </si>
  <si>
    <t xml:space="preserve"> Totale disponibilità liquide (IV)</t>
  </si>
  <si>
    <t xml:space="preserve">     15010102     Banco Posta</t>
  </si>
  <si>
    <t xml:space="preserve">     150501       Cassa e monete nazionali</t>
  </si>
  <si>
    <t xml:space="preserve">     150505       Cassa valori bollati</t>
  </si>
  <si>
    <t xml:space="preserve"> Totale attivo circolante (C)</t>
  </si>
  <si>
    <t xml:space="preserve"> D) RATEI E RISCONTI</t>
  </si>
  <si>
    <t xml:space="preserve"> Totale ratei e risconti (D)</t>
  </si>
  <si>
    <t xml:space="preserve">     170501       Risconti attivi</t>
  </si>
  <si>
    <t xml:space="preserve"> TOTALE ATTIVO</t>
  </si>
  <si>
    <t xml:space="preserve"> A) PATRIMONIO NETTO</t>
  </si>
  <si>
    <t xml:space="preserve"> I - Capitale</t>
  </si>
  <si>
    <t xml:space="preserve">     210103       Capitale sociale</t>
  </si>
  <si>
    <t xml:space="preserve"> II - Riserva da soprapprezzo delle azioni</t>
  </si>
  <si>
    <t xml:space="preserve"> III - Riserve di rivalutazione</t>
  </si>
  <si>
    <t xml:space="preserve"> IV - Riserva legale</t>
  </si>
  <si>
    <t xml:space="preserve"> V - Riserve statutarie</t>
  </si>
  <si>
    <t xml:space="preserve"> VI - Riserva per azioni proprie in portafoglio</t>
  </si>
  <si>
    <t xml:space="preserve"> VII - Altre riserve, distintamente indicate</t>
  </si>
  <si>
    <t xml:space="preserve"> Differenza da arrotondamento all'unità di Euro</t>
  </si>
  <si>
    <t xml:space="preserve"> Totale altre riserve (VII)</t>
  </si>
  <si>
    <t xml:space="preserve"> VIII - Utili (perdite) portati a nuovo</t>
  </si>
  <si>
    <t xml:space="preserve">     211503       Perdite esercizi prec. a nuovo (-)</t>
  </si>
  <si>
    <t xml:space="preserve"> IX - Utile (perdita) dell'esercizio</t>
  </si>
  <si>
    <t xml:space="preserve"> Utile (perdita) dell'esercizio</t>
  </si>
  <si>
    <t xml:space="preserve"> Utile (perdita) residua</t>
  </si>
  <si>
    <t xml:space="preserve"> Totale patrimonio netto (A)</t>
  </si>
  <si>
    <t xml:space="preserve"> B) FONDI PER RISCHI E ONERI</t>
  </si>
  <si>
    <t xml:space="preserve"> Totale fondi per rischi e oneri (B)</t>
  </si>
  <si>
    <t xml:space="preserve"> C) TRATTAMENTO DI FINE RAPPORTO DI LAVORO SUBORDINATO</t>
  </si>
  <si>
    <t xml:space="preserve">     250103       T.F.R. Impiegati</t>
  </si>
  <si>
    <t xml:space="preserve"> D) DEBITI</t>
  </si>
  <si>
    <t xml:space="preserve">     270907       Unicredit Banca Freguglia c/c passivo</t>
  </si>
  <si>
    <t xml:space="preserve">     272101       Fornitori Italia</t>
  </si>
  <si>
    <t xml:space="preserve">     272107       Fatture da ricevere</t>
  </si>
  <si>
    <t xml:space="preserve">     274105       IVA da versare</t>
  </si>
  <si>
    <t xml:space="preserve">     274307       Erario ritenute lavoro dipen da versare</t>
  </si>
  <si>
    <t xml:space="preserve">     274309       Erario per ritenute lavoro auton da vers</t>
  </si>
  <si>
    <t xml:space="preserve">     274321       Debiti per acconti ires</t>
  </si>
  <si>
    <t xml:space="preserve">     274323       Debiti per acconto irap</t>
  </si>
  <si>
    <t xml:space="preserve">     274701       INPS a debito dipendenti</t>
  </si>
  <si>
    <t xml:space="preserve">     274703       INPS a debito co.co.co.</t>
  </si>
  <si>
    <t xml:space="preserve">     274705       INAIL a debito</t>
  </si>
  <si>
    <t xml:space="preserve">     274707       Debiti v\Enti Bilaterali</t>
  </si>
  <si>
    <t xml:space="preserve">     274709       Arr.Personale Dipendente</t>
  </si>
  <si>
    <t xml:space="preserve">     274715 Debiti Fondo Est.</t>
  </si>
  <si>
    <t xml:space="preserve">     275109       Stipendi e salari da pagare</t>
  </si>
  <si>
    <t xml:space="preserve">     275111       Debiti vs amministratore per anticipi</t>
  </si>
  <si>
    <t xml:space="preserve">     271701       Anticipi da clienti Art. 15.n.3 DPR 633</t>
  </si>
  <si>
    <t xml:space="preserve">     275110       T.F.R. da Liquidare</t>
  </si>
  <si>
    <t xml:space="preserve"> Totale debiti (D)</t>
  </si>
  <si>
    <t xml:space="preserve"> E) RATEI E RISCONTI</t>
  </si>
  <si>
    <t xml:space="preserve"> Totale ratei e risconti (E)</t>
  </si>
  <si>
    <t xml:space="preserve"> TOTALE PASSIVO</t>
  </si>
  <si>
    <t xml:space="preserve"> A) VALORE DELLA PRODUZIONE:</t>
  </si>
  <si>
    <t xml:space="preserve"> 1) Ricavi delle vendite e delle prestazioni</t>
  </si>
  <si>
    <t xml:space="preserve">     51010101     Ricavi delle vendite Italia</t>
  </si>
  <si>
    <t xml:space="preserve">     51010301     Ricavi per trasferimento di proprietà</t>
  </si>
  <si>
    <t xml:space="preserve">     51010304     Ricavi per rinnovo patentei</t>
  </si>
  <si>
    <t xml:space="preserve">     51010307     Ricavi per prima immatr.auto</t>
  </si>
  <si>
    <t xml:space="preserve">     51010309     Ricavi per radiazione per esportazione</t>
  </si>
  <si>
    <t xml:space="preserve">     51010313     Ricavi per stesura atto di vendita</t>
  </si>
  <si>
    <t xml:space="preserve"> 5) Altri ricavi e proventi</t>
  </si>
  <si>
    <t xml:space="preserve"> Altri</t>
  </si>
  <si>
    <t xml:space="preserve">     590319       Abbuoni e sconti attivi</t>
  </si>
  <si>
    <t xml:space="preserve"> Totale altri ricavi e proventi (5)</t>
  </si>
  <si>
    <t xml:space="preserve"> Totale valore della produzione (A)</t>
  </si>
  <si>
    <t xml:space="preserve"> B) COSTI DELLA PRODUZIONE:</t>
  </si>
  <si>
    <t xml:space="preserve"> 6) per materie prime, sussidiarie, di consumo e di merci</t>
  </si>
  <si>
    <t xml:space="preserve">     630715       Spese di cancelleria</t>
  </si>
  <si>
    <t xml:space="preserve"> 7) per servizi</t>
  </si>
  <si>
    <t xml:space="preserve">     630135       Consulenze tecniche</t>
  </si>
  <si>
    <t xml:space="preserve">     630501       Viaggi (ferrovia aereo taxi, automobile)</t>
  </si>
  <si>
    <t xml:space="preserve">     630503       Soggiorni (albergo, ristorante, bar ...)</t>
  </si>
  <si>
    <t xml:space="preserve">     630509       Telefoniche e postali</t>
  </si>
  <si>
    <t xml:space="preserve">     630515       Costi indeducibili</t>
  </si>
  <si>
    <t xml:space="preserve">     630701       Energia elettrica - amministrativi</t>
  </si>
  <si>
    <t xml:space="preserve">     630703       Gas - amministrativi</t>
  </si>
  <si>
    <t xml:space="preserve">     630711       Spese postali e di affrancatura</t>
  </si>
  <si>
    <t xml:space="preserve">     630717       Consulenza legale e notarile</t>
  </si>
  <si>
    <t xml:space="preserve">     630719       Consulenza fiscale e contabile</t>
  </si>
  <si>
    <t xml:space="preserve">     630721       Consulenza del lavoro</t>
  </si>
  <si>
    <t xml:space="preserve">     630723       Altre consulenze</t>
  </si>
  <si>
    <t xml:space="preserve">     630725       Software IPSOA Prima Nota</t>
  </si>
  <si>
    <t xml:space="preserve">     630737       Software Dylog per gestione Agenzia</t>
  </si>
  <si>
    <t xml:space="preserve">     630741       Contratto Manutenzione Software az.</t>
  </si>
  <si>
    <t xml:space="preserve">     630743       Manutenzione beni propri</t>
  </si>
  <si>
    <t xml:space="preserve">     630745       Manutenzione beni di terzi</t>
  </si>
  <si>
    <t xml:space="preserve">     630747       Assicurazioni diverse</t>
  </si>
  <si>
    <t xml:space="preserve">     630753       Servizi amministrativi vari</t>
  </si>
  <si>
    <t xml:space="preserve">     630759       Spese di rappresentanza e omaggi</t>
  </si>
  <si>
    <t xml:space="preserve">     630763       Varie deducibili</t>
  </si>
  <si>
    <t xml:space="preserve">     630771       Emolumenti amministratori</t>
  </si>
  <si>
    <t xml:space="preserve">     630783       Oneri Finanziari B/T</t>
  </si>
  <si>
    <t xml:space="preserve">     630795       Spese di formazione su software azienda</t>
  </si>
  <si>
    <t xml:space="preserve">     630799       INPS Amministratori</t>
  </si>
  <si>
    <t xml:space="preserve">     770527       Spese rappresentanza - quota deducibile</t>
  </si>
  <si>
    <t xml:space="preserve">     630781       Spese bancarie</t>
  </si>
  <si>
    <t xml:space="preserve">     630785       Imposta di Bollo su C/C</t>
  </si>
  <si>
    <t xml:space="preserve">     630787       Commissioni su bonifici bancari</t>
  </si>
  <si>
    <t xml:space="preserve"> 8) per godimento di beni di terzi</t>
  </si>
  <si>
    <t xml:space="preserve">     650101       Affitti e locazioni</t>
  </si>
  <si>
    <t xml:space="preserve">     650109       Manutenzioni su beni di terzi</t>
  </si>
  <si>
    <t xml:space="preserve"> 9) per il personale:</t>
  </si>
  <si>
    <t xml:space="preserve"> a) salari e stipendi</t>
  </si>
  <si>
    <t xml:space="preserve">     670103       Stipendi</t>
  </si>
  <si>
    <t xml:space="preserve"> b) oneri sociali</t>
  </si>
  <si>
    <t xml:space="preserve">     670303       Contributi INPS su stipendi</t>
  </si>
  <si>
    <t xml:space="preserve"> c), d), e) trattamento di fine rapporto, trattamento di quiescenza, altri costi del personale</t>
  </si>
  <si>
    <t xml:space="preserve"> c) Trattamento di fine rapporto</t>
  </si>
  <si>
    <t xml:space="preserve">     670503       T.F.R. dell'esercizio</t>
  </si>
  <si>
    <t xml:space="preserve"> e) Altri costi</t>
  </si>
  <si>
    <t xml:space="preserve">     670917       Commissioni postali per bollettini ACI</t>
  </si>
  <si>
    <t xml:space="preserve">     670919       Commissioni postali per POS</t>
  </si>
  <si>
    <t xml:space="preserve"> Totale costi per il personale (9)</t>
  </si>
  <si>
    <t xml:space="preserve"> 10) ammortamenti e svalutazioni:</t>
  </si>
  <si>
    <t xml:space="preserve"> a),b),c) Ammortamenti delle immobilizzazioni immateriali e materiali, altre svalutazioni delle immobilizzazioni</t>
  </si>
  <si>
    <t xml:space="preserve"> a) Ammortamento delle immobilizzazioni immateriali</t>
  </si>
  <si>
    <t xml:space="preserve">     690101       Amm spese costit/modifica statuto social</t>
  </si>
  <si>
    <t xml:space="preserve">     690303       Amm. costi di pubblicità</t>
  </si>
  <si>
    <t xml:space="preserve">     690901       Amm. avviamento per acquisto d'azienda</t>
  </si>
  <si>
    <t xml:space="preserve">     691301       Amm. opere e miglio. su beni di terzi</t>
  </si>
  <si>
    <t xml:space="preserve"> b) Ammortamento delle immobilizzazioni materiali</t>
  </si>
  <si>
    <t xml:space="preserve">     710301       Amm. ord. impianti</t>
  </si>
  <si>
    <t xml:space="preserve">     71070101     Amm. ord mobili &amp; arredi e dotaz ufficio</t>
  </si>
  <si>
    <t xml:space="preserve">     71070301     Amm. ord macchine d'ufficio elettroniche</t>
  </si>
  <si>
    <t xml:space="preserve">     711301       Amm. impianti e macchinari &lt;  516,46</t>
  </si>
  <si>
    <t xml:space="preserve"> Totale ammortamenti e svalutazioni (10)</t>
  </si>
  <si>
    <t xml:space="preserve"> 14) Oneri diversi di gestione</t>
  </si>
  <si>
    <t xml:space="preserve">     630735       Computer &amp; Hardware</t>
  </si>
  <si>
    <t xml:space="preserve">     770103       Diritti camerali CCIAA</t>
  </si>
  <si>
    <t xml:space="preserve">     770107       Imposta di registro</t>
  </si>
  <si>
    <t xml:space="preserve">     770111       Tassa vidimazione libri sociali</t>
  </si>
  <si>
    <t xml:space="preserve">     770119       Altre imposte e tasse</t>
  </si>
  <si>
    <t xml:space="preserve">     770519       Costi per visure PRA</t>
  </si>
  <si>
    <t xml:space="preserve">     770705       Altri costi indeducibili</t>
  </si>
  <si>
    <t xml:space="preserve"> Totale costi della produzione (B)</t>
  </si>
  <si>
    <t xml:space="preserve"> Differenza tra valore e costi della produzione (A-B)</t>
  </si>
  <si>
    <t xml:space="preserve"> C) PROVENTI E ONERI FINANZIARI:</t>
  </si>
  <si>
    <t xml:space="preserve"> 17) interessi e altri oneri finanziari</t>
  </si>
  <si>
    <t xml:space="preserve"> altri</t>
  </si>
  <si>
    <t xml:space="preserve">     770529       Sconti abbuoni passivi</t>
  </si>
  <si>
    <t xml:space="preserve">     830703       Interessi pass debiti vs banche cred ord</t>
  </si>
  <si>
    <t xml:space="preserve">     830723       Spese bancarie tenuta c/c</t>
  </si>
  <si>
    <t xml:space="preserve">     830725       Imposta di bollo su C/C</t>
  </si>
  <si>
    <t xml:space="preserve">     830727       Commissioni su bonifici bancari</t>
  </si>
  <si>
    <t xml:space="preserve"> Totale interessi e altri oneri finanziari (17)</t>
  </si>
  <si>
    <t xml:space="preserve"> Totale proventi e oneri finanziari (C) (15+16-17+-17-bis)</t>
  </si>
  <si>
    <t xml:space="preserve"> D) RETTIFICHE DI VALORE DI ATTIVITA' FINANZIARIE.:</t>
  </si>
  <si>
    <t xml:space="preserve"> Totale delle rettifiche di valore di attività finanziarie (D) (18-19)</t>
  </si>
  <si>
    <t xml:space="preserve"> E) PROVENTI E ONERI STRAORDINARI:</t>
  </si>
  <si>
    <t xml:space="preserve"> 20) Proventi</t>
  </si>
  <si>
    <t xml:space="preserve"> Totale proventi (20)</t>
  </si>
  <si>
    <t xml:space="preserve"> 21) Oneri</t>
  </si>
  <si>
    <t xml:space="preserve">     910513       Oneri e sanzioni da ravv.operoso</t>
  </si>
  <si>
    <t xml:space="preserve">     910517       Erogazioni Liberali</t>
  </si>
  <si>
    <t xml:space="preserve"> Totale oneri (21)</t>
  </si>
  <si>
    <t xml:space="preserve"> Totale delle partite straordinarie (E) (20-21)</t>
  </si>
  <si>
    <t xml:space="preserve"> Risultato prima delle imposte (A-B+-C+-D+-E)</t>
  </si>
  <si>
    <t xml:space="preserve"> 23) UTILE (PERDITA) DELL'ESERCIZIO</t>
  </si>
  <si>
    <t>1</t>
  </si>
  <si>
    <t>Descrizione</t>
  </si>
  <si>
    <t>Note</t>
  </si>
  <si>
    <t>2</t>
  </si>
  <si>
    <t>3</t>
  </si>
  <si>
    <t>Calcola imposte correnti</t>
  </si>
  <si>
    <t>Calcola imposte anticipate</t>
  </si>
  <si>
    <t>I valori calcolati devono essere inseriti nel prospetto di bilancio al nro 22</t>
  </si>
  <si>
    <t>Controlla che il prospetto di calcolo sia poi riportato in nota integrativa e che il corrispondente valore sia quello presente nel CE</t>
  </si>
  <si>
    <t>Associa il quadro di calcolo con quello presente nella riga 22 del bilancio di esercizio da depositare</t>
  </si>
  <si>
    <t>4</t>
  </si>
  <si>
    <t>Una volta rilevato il calcolo delle imposte occorre registrare in contabilità l'importo così calcolato</t>
  </si>
  <si>
    <t>Prospetto di calcolo delle imposte correnti</t>
  </si>
  <si>
    <t>IRAP</t>
  </si>
  <si>
    <t>Differenza valore e costi produz.</t>
  </si>
  <si>
    <t>Costo del personale</t>
  </si>
  <si>
    <t>Variazioni in aumento</t>
  </si>
  <si>
    <t>Quadro IS</t>
  </si>
  <si>
    <t>Base Imponibile</t>
  </si>
  <si>
    <t>Aliquota</t>
  </si>
  <si>
    <t>Attenzione: l'aliquota per la Lombardia è pari al 3,90</t>
  </si>
  <si>
    <t>IRAP dell'esercizio</t>
  </si>
  <si>
    <t>IRES</t>
  </si>
  <si>
    <t>Prospetto di calolo delle imposte anticipate</t>
  </si>
  <si>
    <t>Utile (perdita) dell'esercizio</t>
  </si>
  <si>
    <t>Variazioni in diminuzione</t>
  </si>
  <si>
    <t>IRES dell'esercizio</t>
  </si>
  <si>
    <t>Si tratta del risultato civilistico dell'esercizio</t>
  </si>
  <si>
    <t>Questa sommatoria rappresenta il reddito d'impresa sul quale calcolare l'imposta</t>
  </si>
  <si>
    <t>Prospetto a sezioni contabili contrapposte su base dati IPSOA</t>
  </si>
  <si>
    <t xml:space="preserve">codice </t>
  </si>
  <si>
    <t>COMPONENTI NEGATIVE DI REDDITO</t>
  </si>
  <si>
    <t>Per Servizi</t>
  </si>
  <si>
    <t>Servizi Industriali</t>
  </si>
  <si>
    <t>Consulenze tecniche</t>
  </si>
  <si>
    <t>Viaggi e trasferte</t>
  </si>
  <si>
    <t>Telefoniche e postali</t>
  </si>
  <si>
    <t>Servizi Amministrativi</t>
  </si>
  <si>
    <t>Energia elettrica - Amministrativi</t>
  </si>
  <si>
    <t>Gas - Amministrativi</t>
  </si>
  <si>
    <t>Spese postali e di affrancatura</t>
  </si>
  <si>
    <t>Spese di cancelleria</t>
  </si>
  <si>
    <t>Consulenza fiscale e contabile</t>
  </si>
  <si>
    <t>Consulenza del lavoro</t>
  </si>
  <si>
    <t>Software Iposa prima Nota</t>
  </si>
  <si>
    <t>Computer &amp; Hardware</t>
  </si>
  <si>
    <t>Manutenzione beni propri</t>
  </si>
  <si>
    <t>Manutenzione beni di terzi</t>
  </si>
  <si>
    <t>Assicurazioni diverse</t>
  </si>
  <si>
    <t>Servizi amministrativi vari</t>
  </si>
  <si>
    <t>Spese di rappresentanza e omaggi</t>
  </si>
  <si>
    <t>Varie deducibili</t>
  </si>
  <si>
    <t>Emolumenti amministratori</t>
  </si>
  <si>
    <t>INPS Amministratori</t>
  </si>
  <si>
    <t>Per godimento beni di terzi</t>
  </si>
  <si>
    <t>Affitti e locazioni</t>
  </si>
  <si>
    <t>Per il personale</t>
  </si>
  <si>
    <t>Salari e stipendi</t>
  </si>
  <si>
    <t>Stipendi</t>
  </si>
  <si>
    <t>Oneri sociali</t>
  </si>
  <si>
    <t>Contributi inps su stipendi</t>
  </si>
  <si>
    <t>Trattamento di fine rapporto</t>
  </si>
  <si>
    <t>TFR dell'esercizio</t>
  </si>
  <si>
    <t>Amm. Delle Imm. Immateriali</t>
  </si>
  <si>
    <t>Amm. Costi di impianto e ampliamento</t>
  </si>
  <si>
    <t>Amm. Spese costituzione</t>
  </si>
  <si>
    <t>Amm. Costi di ricerca e sviluppo, pubbl.</t>
  </si>
  <si>
    <t>Amm. Costi di pubblicità</t>
  </si>
  <si>
    <t>Amm. Avviamento</t>
  </si>
  <si>
    <t>Amm. Avviamento per acq azienda</t>
  </si>
  <si>
    <t>Amm. Altre immob. Immateriali</t>
  </si>
  <si>
    <t>Amm. Opere e migliorie su beni di terzi</t>
  </si>
  <si>
    <t>Amm ord delle imm materiali</t>
  </si>
  <si>
    <t>Amm ord impianti e macchinari</t>
  </si>
  <si>
    <t>Amm ord impianti</t>
  </si>
  <si>
    <t>Amm altri beni materiali</t>
  </si>
  <si>
    <t>Amm ord mobili &amp; arredi</t>
  </si>
  <si>
    <t>Amm ord mobili &amp; arredi e dotaz uff</t>
  </si>
  <si>
    <t>Amm ord macchine di ufficio</t>
  </si>
  <si>
    <t>Amm ord macchine uff elettroniche</t>
  </si>
  <si>
    <t>Amm beni inf 516 euro</t>
  </si>
  <si>
    <t>Amm impianti e macch &lt; 516 euro</t>
  </si>
  <si>
    <t>Oneri diversi di gestione</t>
  </si>
  <si>
    <t>Imposte e tasse deducibili</t>
  </si>
  <si>
    <t>Diritti camerali CCIAA</t>
  </si>
  <si>
    <t>Tassa vidimazione libri sociali</t>
  </si>
  <si>
    <t>Altre imposte e tasse</t>
  </si>
  <si>
    <t>Altri costi deducibili</t>
  </si>
  <si>
    <t>Costi per visure PRA</t>
  </si>
  <si>
    <t>Sconti e abbuoni passivi</t>
  </si>
  <si>
    <t>Interessi ed altri oneri finanziari</t>
  </si>
  <si>
    <t>Altri</t>
  </si>
  <si>
    <t>Interessi passivi debiti vs Banche</t>
  </si>
  <si>
    <t>Spese bancarie tenuta c/c</t>
  </si>
  <si>
    <t>Imposta di bollo su c/c</t>
  </si>
  <si>
    <t>Commissioni su bonifici bancari</t>
  </si>
  <si>
    <t>Utile dell'esercizio</t>
  </si>
  <si>
    <t>Importo</t>
  </si>
  <si>
    <t>TOTALE</t>
  </si>
  <si>
    <t>Valore della produzione</t>
  </si>
  <si>
    <t>Ricavi delle vendite e delle prestazioni</t>
  </si>
  <si>
    <t>Ricavi delle prestazioni</t>
  </si>
  <si>
    <t>Ricavi per trasferimento di proprietà</t>
  </si>
  <si>
    <t>Ricavi per rinnovo patenti</t>
  </si>
  <si>
    <t>Ricavi per prima immatric auto</t>
  </si>
  <si>
    <t>Ricavi per radiazione esportazione</t>
  </si>
  <si>
    <t>Ricavi per stesura atto vendita</t>
  </si>
  <si>
    <t>Utile</t>
  </si>
  <si>
    <t>Il conteggio dell'IRES</t>
  </si>
  <si>
    <t>Voce</t>
  </si>
  <si>
    <t>Autoveicoli</t>
  </si>
  <si>
    <t>Controlli</t>
  </si>
  <si>
    <t>Individuare i costi delle auto deducibili al 40%</t>
  </si>
  <si>
    <t>Per gli ammortamenti della auto deducibili al 40%, conteggiare la quota indeducibile tenendo presente il limite di valore di euro 18.075,99</t>
  </si>
  <si>
    <t>Per le autovetture date in uso promiscuo ai dipendenti (deducibili al 70%) verificare che il periodo di uso promiscuo sia stato pari a 183 giorni (anche non consecutivi)</t>
  </si>
  <si>
    <t>Per i noleggi "Full service" separare la quota parte del canone relativa ai noleggi da quella relativa ai servizi</t>
  </si>
  <si>
    <t>NA</t>
  </si>
  <si>
    <t>Per le autovetture date in uso promiscuo agli amministratori, calcolare i costi indeducibili (80%) sulla quota che eccede l'importo addebitato all'amministratore</t>
  </si>
  <si>
    <t>Per le auto immatricolate come "autocarro" verificare il rispetto delle condizioni previste dal provv. Del 06/12/2006</t>
  </si>
  <si>
    <t>Per le minusvalenze/plusvalenze: determinare la quota non tassabile/indeducibile in ragione del rapporto tra l'ammontare degli ammortamenti fiscalmente dedotti nel corso degli anni ed il totale degli ammortamenti stanziati</t>
  </si>
  <si>
    <t>Immobili aziendali</t>
  </si>
  <si>
    <t>Verificare l'eventuale presenza di immobili patrimonio</t>
  </si>
  <si>
    <t>Individuare gli eventuali costi specifici indeducibili relativi agli immobili patrimonio</t>
  </si>
  <si>
    <t xml:space="preserve">Per gli immobili strumentali, se non è stata scomputata il valore del terreno, individuare la parte della quota di ammortamento o del canone di leasing ad esso relativa </t>
  </si>
  <si>
    <t>Individuare la quota di ammortamento relativa agli importi rivalutati ai sensi del DL 185/2008 da riprendere a tassazione (se la rivalutazione non è stata affrancata ai fini fiscali)</t>
  </si>
  <si>
    <t>Individuare l'importo maggiore tra la rendita rivalutata ed il canone di locazione di competenza dell'esercizio (eventualmente ridotto fino al 15% per le spese di manutenzione ordinaria)</t>
  </si>
  <si>
    <t>Individuare gli interessi passivi indeducibili in base a specifiche disposizioni di legge (ad esempio, interessi dilazione IVA trimestrale)</t>
  </si>
  <si>
    <t>NOTA</t>
  </si>
  <si>
    <t>Interessi passivi indeducibili in base a disposizione di legge (Schema di calcolo)</t>
  </si>
  <si>
    <t>A)</t>
  </si>
  <si>
    <t>B)</t>
  </si>
  <si>
    <t>Costi della produzione</t>
  </si>
  <si>
    <t>Differenza</t>
  </si>
  <si>
    <t>C)</t>
  </si>
  <si>
    <t>Amm.e canoni di leasing</t>
  </si>
  <si>
    <t>D)</t>
  </si>
  <si>
    <t>Reddito operativo lordo</t>
  </si>
  <si>
    <t>x</t>
  </si>
  <si>
    <t>30% del ROL</t>
  </si>
  <si>
    <t>E)</t>
  </si>
  <si>
    <t>Riporto dell'eccedenza ROL del precedente periodo di imposta</t>
  </si>
  <si>
    <t>F)</t>
  </si>
  <si>
    <t>Oneri finanziari</t>
  </si>
  <si>
    <t>. Compresi interessi impliciti in contratti di leasing</t>
  </si>
  <si>
    <t>Esclusi interessi passivi capitalizzati</t>
  </si>
  <si>
    <t>Esclusi interessi passivi indeducibili prioritariamente (es su prestiti obblig "elusivi"</t>
  </si>
  <si>
    <t>+</t>
  </si>
  <si>
    <t>Proventi finanz.</t>
  </si>
  <si>
    <t>Oneri finanziari eccedenti i proventi fin</t>
  </si>
  <si>
    <t>Interessi pass indeducibili nei precedenti periodi di imposta</t>
  </si>
  <si>
    <t>(H)</t>
  </si>
  <si>
    <t>(I)</t>
  </si>
  <si>
    <t>(L)</t>
  </si>
  <si>
    <t>(M)</t>
  </si>
  <si>
    <t>G)</t>
  </si>
  <si>
    <t>Tot interessi pass deducibili</t>
  </si>
  <si>
    <t>Eccedenza Oneri finanziari</t>
  </si>
  <si>
    <t>(N)</t>
  </si>
  <si>
    <t>Differenza riportabile al prossimo esercizio</t>
  </si>
  <si>
    <t>Bilancio</t>
  </si>
  <si>
    <t>Costo della produzione</t>
  </si>
  <si>
    <t>Gli interessi passivi deducibili nell'esercizio sono pari a G + I</t>
  </si>
  <si>
    <t>Ripresa in aumento pari a</t>
  </si>
  <si>
    <t>OK</t>
  </si>
  <si>
    <t>Verificare l'eventuale importo di interessi passivi indeducibili di precedenti esercizi riportabili</t>
  </si>
  <si>
    <t>Verificare l'eventuale eccedenza di ROL di precedenti esercizi utilizzabile</t>
  </si>
  <si>
    <t>Calcolare l'eventuale quota di interessi indeducibili in base alla normativa ex art. 96 Tuir</t>
  </si>
  <si>
    <t>Interessi passivi</t>
  </si>
  <si>
    <t>Verificare il rispetto del requisito dell'inerenza</t>
  </si>
  <si>
    <t>Individuare le spese deducibili al 100% (spese per trasferte fuori dal territorio comunale per dipendenti). Sulle restanti spese calcolare la quota indeducibile del 25%</t>
  </si>
  <si>
    <t>Spese per alberghi e ristoranti</t>
  </si>
  <si>
    <t>Calcolare il plafond di spesa di rappresentanza deducibili</t>
  </si>
  <si>
    <t>CALCOLO PLAFOND DEDUCIBILITA' SPESE DI RAPPRESENTANZA</t>
  </si>
  <si>
    <t>Fino a 10 milioni di euro pari al 1,3% sul volume dei ricavi</t>
  </si>
  <si>
    <t>Plafond dell'anno</t>
  </si>
  <si>
    <t>Verificare che le spese individuate dal c.5 del D.M. 19 nov 2008 non siano state imputate tra le spese di rappresentanza</t>
  </si>
  <si>
    <t>Verificare che le spese relative ai beni distribuiti gratuitamente di valore unitario inferiore a 50 euro siano state contabilizzate separatamente</t>
  </si>
  <si>
    <t>Individuare l'eventuale quota delle spese di rappresentanza che eccede il plafond da riprendere a tassazione</t>
  </si>
  <si>
    <t>Spese di rappresentanza</t>
  </si>
  <si>
    <t>Verificare che le perdite su crediti abbiano i requisiti previsti dall'art. 101 c.5 del TUIR ai fini della deducibilità</t>
  </si>
  <si>
    <t>verificare che le perdite su crediti siano state prioritariamente imputate ad utilizzo del fondo precedentemente accantonato</t>
  </si>
  <si>
    <t>Verificare che l'accantonamento al fondo svalutazione crediti non ecceda lo 0,50% dei crediti commerciali</t>
  </si>
  <si>
    <t>Perdite su crediti</t>
  </si>
  <si>
    <t>Verificare che il fondo svalutazione crediti non ecceda il 5% dei crediti commerciali</t>
  </si>
  <si>
    <t>Verificare che le spese relative ai beni di terzi siano state imputate ai conti separati dalle ordinarie spese di manutenzione</t>
  </si>
  <si>
    <t>Verificare che le spese relative ai beni con contratti di assistenza siano state imputate in conti separati dalle ordinarie spese di manutenzione</t>
  </si>
  <si>
    <t>Verificare che nel valore dei beni materiali ammortizzabili non siano stati inclusi i beni con contratti di assistenza</t>
  </si>
  <si>
    <t>Individuare l'eventuale importo delle spese di manutenzione che eccede il 5% del valore dei beni materiali da riprendere a tassazione</t>
  </si>
  <si>
    <t>Spese di manutenzione</t>
  </si>
  <si>
    <t>In presenza di plusvalenze/minusvalenze derivanti dalla vendita di partecipazioni verificare la sussistenza o meno dei requisiti PEX</t>
  </si>
  <si>
    <t>Se la partecipazione non ha i requisiti previsti dall'art. 87 del Tuir verificare la sussistenza dei requisiti per l'eventuale rateizzazione della plusvalenza</t>
  </si>
  <si>
    <t>In caso di partecipazioni in società di persone, individuare la quota di reddito d'impresa di competenza</t>
  </si>
  <si>
    <t>Nel caso siano stati percepiti dividendi, verificare la sussistenza dei requisiti per escludere da tassazione il 95% dell'importo.</t>
  </si>
  <si>
    <t>Nel caso di partecipazioni valutate con il metodo del patrimonio netto, riprendere a tassazione eventuali costi imputati a conto economico anche a titolo di ammortamento</t>
  </si>
  <si>
    <t>Riprendere a tassazione eventuali svalutazioni operate su partecipazioni</t>
  </si>
  <si>
    <t>Partecipazioni</t>
  </si>
  <si>
    <t>In presenza di plusvalenze, verificare la sussistenza dei requisiit per l'eventuale rateizzazione della stessa</t>
  </si>
  <si>
    <t>Verificare il contenuto ed il trattamento fiscale da riservare alle voci imputate nei conti "sopravvenienze attive" e "sopravvenienze passive"</t>
  </si>
  <si>
    <t>Verificare, ai fini dell'eventuale tassazione rateizzata, la presenza di contributi e liberalità diversi da quelle previsti contrattualmente, ovvero in conto esercizio ovvero per l'acquisto dei beni ammortizzabili</t>
  </si>
  <si>
    <t>In presenza di cessioni di contratti di leasing, verificare l'importo della sopravvenienza attiva da sottoporre a tassazione</t>
  </si>
  <si>
    <t>Plusvalenze, minusvalenze, sopravvenienze attive e passive</t>
  </si>
  <si>
    <t>Verificare la presenza di utili spettanti ai lavoratori dipendenti ed agli associati in partecipazione, deducibili anche se non imputati a conto economico</t>
  </si>
  <si>
    <t>Verificare la presenza di imposte anticipate imputate a conto economico</t>
  </si>
  <si>
    <t>Verificare la presenza di proventi soggetti a ritenuta alla fonte o ad imposta sostitutiva</t>
  </si>
  <si>
    <t>Verificare la presenza di eventuali detassazioni (ad esempio, quella per aumenti di capitale prevista dal DL 78/2009)</t>
  </si>
  <si>
    <t>Verificare la presenza di ricavi per utili su cambi non realizzati</t>
  </si>
  <si>
    <t>Verificare la presenza di perdite da rideterminazione del cambio non deducibili in precedenti esercizi ma divenute deducibili in quello corrente perché realizzate</t>
  </si>
  <si>
    <t>Verificare la presenza di compensi ad amministratori non deducibili perché non pagati</t>
  </si>
  <si>
    <t>Altri ricavi non tassabili</t>
  </si>
  <si>
    <t>Riprendere a tassazione le imposte indeducibili</t>
  </si>
  <si>
    <t>Riprendere a tassazione le imposte deducibili ma non pagate nel corso dell'anno</t>
  </si>
  <si>
    <t>Riprendere a tassazione gli oneri di utilità sociale e liberalità eccedenti i limiti previsti dall'art. 100 del Tuir</t>
  </si>
  <si>
    <t>Riprendere a tassazione il 20% delle spese relative ai telefoni, sia fissi che mobili</t>
  </si>
  <si>
    <t>Ripresa a tassazione delle spese per telefonia</t>
  </si>
  <si>
    <t>Spese per telefonia nell'anno</t>
  </si>
  <si>
    <t>Percentuale da riprendere a tassazione</t>
  </si>
  <si>
    <t>Importo variazione in aumento</t>
  </si>
  <si>
    <t>Riprendere a tassazione le quote di ammort di marchi ed avviamenti eccedenti il limite del 1/18 del costo</t>
  </si>
  <si>
    <t>Ripresa a tassazione amm eccedenti 1/18</t>
  </si>
  <si>
    <t>Ammortamento avviamento: valore anno</t>
  </si>
  <si>
    <t>Valore del cespite: avviamento</t>
  </si>
  <si>
    <t>Valore 1/18</t>
  </si>
  <si>
    <t>Valore eccedente (a-b)</t>
  </si>
  <si>
    <t>a</t>
  </si>
  <si>
    <t>b</t>
  </si>
  <si>
    <t>Riprendere a tassazione le perdite da rideterminazione del cambio dell'esercizio</t>
  </si>
  <si>
    <t>Riprendere a tassazione gli utili da rideterminazione del cambio di precedenti esercizi realizzate in quello corrente</t>
  </si>
  <si>
    <t>Riprendere a tassazione le spese e gli altri componenti negativi per operazioni con soggetti residenti in stati a fiscalità privilegiata  (salvo quanto disposto dal comma 11 dell'art 110 del Tuir)</t>
  </si>
  <si>
    <t>Altri costi non deducibili</t>
  </si>
  <si>
    <t>Verificare la presenza, nella base imponibile, sia dell'anno precedente (per il saldo pagato) sia dell'anno corrente, di costi indeducibili per interessi passivi</t>
  </si>
  <si>
    <t>Verificare la presenza, nella base imponibile, sia dell'anno precedente (per il saldo pagato) sia dell'anno corrente, di costi indeducibili riferiti ai dipendenti</t>
  </si>
  <si>
    <t>Verificare l'importo pagato a titolo di saldo</t>
  </si>
  <si>
    <t>Individurare il minore tra l'IRAP di competenza dell'esercizio e gli acconti pagati</t>
  </si>
  <si>
    <t>Calcolare la deduzione spettante del 10% dell'IRAP</t>
  </si>
  <si>
    <t>Calcolare la deduzione spettante in relaizone all'IRAP sui costi dei dipendenti</t>
  </si>
  <si>
    <t>Deduzione forfettaria del 10% dell'IRAP e deduzione dell'IRAP sui dipendenti</t>
  </si>
  <si>
    <t xml:space="preserve">Verificare la presenza di perdite riportabili riferite ai primi tre esercizi di vita della società (utilizzabili al 100%) </t>
  </si>
  <si>
    <t>Verificare la presenza di altre perdite, utilizzabili per abbattere il reddito di impresa nella misura dell'80%</t>
  </si>
  <si>
    <t>Riporto delle perdite</t>
  </si>
  <si>
    <t>Verificare che la società sia considerata operativa</t>
  </si>
  <si>
    <t>Verificare che la società non sia considerata "in perdita sistematica"</t>
  </si>
  <si>
    <t>Società non operative</t>
  </si>
  <si>
    <t>Verificare che la società sia congrua e coerente ai fini degli studi di settore  ( o dei parametri)</t>
  </si>
  <si>
    <t>Studi di settore</t>
  </si>
  <si>
    <t>Verificare la presenza di variazioni in diminuzione o in aumento derivanti da dichiarazioni relative a precedenti esercizi (spese di manutenzioni eccedenti di precedenti esercizi, quote di sopravvenienza/plusvalenze rinviate, ecc)</t>
  </si>
  <si>
    <t>Nel caso di costi relativi a precedenti esercizi, verificare che in tali periodi non fossero deducibili perché non certe né oggettivamente determinabili</t>
  </si>
  <si>
    <t>Componenti di preceedenti esercizi</t>
  </si>
  <si>
    <t>Per tutte le voci verificare il rispetto dei principi generali di cui all'art. 109 del Tuir (specie quello dell'inerenza)</t>
  </si>
  <si>
    <t>Criteri generali</t>
  </si>
  <si>
    <t>Il conteggio dell'IRAP</t>
  </si>
  <si>
    <t>Costi assimilati ai dipendenti</t>
  </si>
  <si>
    <t>Verificare di aver individuato i compensi per attività commerciali e prestazioni di lavoro autonomo non esercitate abitualmente (normalmente voce B7 C.E.)</t>
  </si>
  <si>
    <t>Verificare di aver individuato i compensi attribuiti per gli obblighi di fare, non fare, e permettere (normalmente voce B7 C.E.)</t>
  </si>
  <si>
    <t>Verificare di aver individuato i costi per prestazioni di collaborazione coordinata e continuativa (normalmente voce B7 del C.E.)</t>
  </si>
  <si>
    <t>Verificare di aver individuato i costi correlati a quelli delle collaborazioni quali contributi previdenziali, quota TFM, rimborsi km (normalmente voce B 7 del CE)</t>
  </si>
  <si>
    <t>?</t>
  </si>
  <si>
    <t>Verificare presenza su base contabile bilancio delle quote TFM oppure contributi previdenziali amm.</t>
  </si>
  <si>
    <t>Verificare di aver individuato i compensi per prestazioni di lavoro assimilato a quello dipendente</t>
  </si>
  <si>
    <t>Verificare di aver individuato gli utili spettanti agli associati con apporto costituito da solo lavoro</t>
  </si>
  <si>
    <t>Verificare di aver individuato eventuali componenti correlate ai lavoratori dipendenti imputate in altre voci rispetto alla voce B 9 (ad esempio, rimborsi chilometrici normalmente imputati alla voce B7)</t>
  </si>
  <si>
    <t>Lavoro dipendente</t>
  </si>
  <si>
    <t>Verificare di aver imputato la quota inerente al costo dei lavoratori interinali alla voce B9</t>
  </si>
  <si>
    <t>Verificare di aver imputato la quota inerente al compenso della società di lavoro interinale alla voce B7 del conto economico</t>
  </si>
  <si>
    <t>canoni di leasing</t>
  </si>
  <si>
    <t>Verificare il conteggio degli interessi impliciti nei contratti di leasing</t>
  </si>
  <si>
    <t>Perdite e svalutazioni su crediti</t>
  </si>
  <si>
    <t>Verificare di aver imputato gli accantonamenti per rischi su crediti alla voce B 10d)</t>
  </si>
  <si>
    <t>Verificare la ripresa delle perdite su crediti (normalmente imputate alla voce B 14)</t>
  </si>
  <si>
    <t>IMU</t>
  </si>
  <si>
    <t>Verificare di aver individuato il costo relativo all'IMU (normalmente voce B 14 del CE)</t>
  </si>
  <si>
    <t>Verificare di aver ripreso a tassazione le plusvalenze derivanti dalla cessione di "immobili patrimonio" anche se imputati alla voce E20 del CE</t>
  </si>
  <si>
    <t>Verificare che la plusvalenza sia stata determinata avendo come riferimento il valore fiscale del bene (istruzioni modello IRAP)</t>
  </si>
  <si>
    <t>Plusvalenze da cessioni immobili patrimonio</t>
  </si>
  <si>
    <t>Amm dei marchi e dell'avviamento</t>
  </si>
  <si>
    <t>verificare di aver individuato eventuali quote di ammortamento dei marchi e dell'avviamento effettuate in misura superiore a 1/18 del costo</t>
  </si>
  <si>
    <t>Altre variazioni in aumento</t>
  </si>
  <si>
    <t>Verificare l'eventuale presenza di oneri finanziari e spese per il personale capitalizzati senza transitare dalla voce A4 del conto economico</t>
  </si>
  <si>
    <t>Individurare le plusvalenze realizzate sui beni strumentali (per le istruzioni al modello IRAP sarebbero, sostanzialmente, tutte imponibili sia quelle imputate al conto A5 che a quello E20</t>
  </si>
  <si>
    <t>Individurare i contributi erogati a norma di legge imputati al conto E 20</t>
  </si>
  <si>
    <t>Verificare gli eventuali contributi da non assoggettare a tassazione (perché relativi a costi non rilevanti o per disposizioni di legge)</t>
  </si>
  <si>
    <t>Individurare il costo relativo ai terreni sia nelle quote di ammortaamento sia nei canoni di leasing (se si aderisce all'interpretazione dell'Agenzia delle Entrate)</t>
  </si>
  <si>
    <t>Verificare eventuali accanotnanemtni per rischi imputati ai con ti diversi da B 12 o B13 del CE</t>
  </si>
  <si>
    <t>Verificare gli ammortamenti stanziati sulle rivalutazioni operate ex D.L. 185/2008 (se non affrancate ai fini fiscali)</t>
  </si>
  <si>
    <t>Utilizzo fondi rischi e oneri</t>
  </si>
  <si>
    <t>Nel caso di spese relative ad accantonamenti a fondi per rischi e oneri indeducibili in precedenti esercizi, verificare le condizioni per la deducibilità</t>
  </si>
  <si>
    <t>Minusvalenze da immobili patrimonio</t>
  </si>
  <si>
    <t>Verificare di aver individuato eventuali minusvalenze da cessione di "immobili patrimonio" anche se imputate alla voce E 21 del CE</t>
  </si>
  <si>
    <t>Verificare di aver calcolato la minusvalenza sul valore fiscale del bene (istruzioni IRAP)</t>
  </si>
  <si>
    <t>Verificare la presenza, al termine del periodo di ammortamento civilistico, di eventuali residui importi fiscali da sottoporre ad ammortamento</t>
  </si>
  <si>
    <t>Altre variazioni in diminuzione</t>
  </si>
  <si>
    <t>Verificare l'importo delle minusvalenze realizzate su beni strumentali eventualmente imputate alla voce E 21 (in molti casi deducibile secondo l'interpretazione dell'Agenzia delle Entrate)</t>
  </si>
  <si>
    <t>Verificare gli importi spettanti a fronte del distacco di personale verso terzi ovvero il rimborso dei costi retributivi per le società di lavoro interinale</t>
  </si>
  <si>
    <t>Verificare le insussitenze e le sopravvenienze attive relative a componenti del conto economico di precedenti esercizi non rilevanti ai fini della base imponibile IRAP</t>
  </si>
  <si>
    <t>Verificare le maggiori quote di ammortamento derivanti dal mancato riconoscimento fiscale delle svalutazioni operate in bilancio e le quote non dedotte, in applicazione delle precedente disciplina, poiché eccedenti i limiti fiscali ammessi.</t>
  </si>
  <si>
    <t>Principi generali di riclassificazione</t>
  </si>
  <si>
    <t>Verificare che la riclassificazione delle voci del conto economico sia stata fatta nel rispetto dei corretti principi contabili (specie il documento interpretativo n.1 del principio contabile numero 12)</t>
  </si>
  <si>
    <t>Principio di correlazione</t>
  </si>
  <si>
    <t>Verificare gli importi iscritti in voci non rilevanti ai fini IRAP (specie E20 ed E 21). Se sono correlati a componenti rilevanti della base imponibile di periodi d'imposta precedenti o successivi, devono concorrere alla formazione della base imponibile</t>
  </si>
  <si>
    <t>Verificare l'importo del valore della produzione lorda ai fini del conteggio della deduzione forfettaria per i contribuenti minori</t>
  </si>
  <si>
    <t>In caso di periodo di imposta di durata diversa dall'anno, ragguagliare sia il valore della produzione lorda che la misura della detrazione spettante</t>
  </si>
  <si>
    <t>Deduzione per contribuenti minori</t>
  </si>
  <si>
    <t>Verificare i contributi assicurativi INAIL relativi ai dipendenti</t>
  </si>
  <si>
    <t>Verificare i contributi assicurativi INAIL relativi ad altri soggetti (se già non concorrono alla base imponibile)</t>
  </si>
  <si>
    <t>Verificare i lavoratori dipendenti a tempo indeterminato per le duduzioni per il "cuneo fiscale"</t>
  </si>
  <si>
    <t>Verificare di aver ragguagliato ai giorni di durata del rapporto ed in base alla percentuale di lavoro prestata (part time) la deduzione forfettaria del cuneo fiscale</t>
  </si>
  <si>
    <t>Verificare le spese per apprendisti, invalidi, contratti di formazione e lavoro nonché per addetti alla ricerca e sviluppo</t>
  </si>
  <si>
    <t>Verificare il limite di euro 400,000 (da ragguagliare ad anno) dei componenti positivi rilevanti ai fini della deduzione di euro 1.850 per 5 dipendenti</t>
  </si>
  <si>
    <t>Verificare, per ogni singolo dipendente, di aver imputato solo 1 deduzione tra: cuneo fiscale - apprendisti, invalidi, contratti formazione, addetti alla ricerca - deduzione euro 1.850</t>
  </si>
  <si>
    <t>Verificare, per ogni singolo dipendente, che le deduzioni imputate non superino i costi effettivi rimasti a carico del datore di lavoro</t>
  </si>
  <si>
    <t>Deduzioni per il costo del personale</t>
  </si>
  <si>
    <t>CHECK LIST DI CONTROLLO PER IL CONTEGGIO DELL'IRAP</t>
  </si>
  <si>
    <t>Risultato ante imposte</t>
  </si>
  <si>
    <r>
      <t xml:space="preserve">Riprese in aumento </t>
    </r>
    <r>
      <rPr>
        <b/>
        <i/>
        <sz val="8"/>
        <rFont val="Arial"/>
        <family val="2"/>
      </rPr>
      <t>INDIRETTE</t>
    </r>
    <r>
      <rPr>
        <i/>
        <sz val="8"/>
        <rFont val="Arial"/>
        <family val="2"/>
      </rPr>
      <t xml:space="preserve"> (Quindi da non riportare sul modello IRAP della relativa dichiarazione)</t>
    </r>
  </si>
  <si>
    <t>B 9) Costi del personale</t>
  </si>
  <si>
    <t>TFR</t>
  </si>
  <si>
    <t>Check dati</t>
  </si>
  <si>
    <t>B 10c) Altre svalutazioni delle Immobilizzazioni</t>
  </si>
  <si>
    <t>B 10 d) Svalutazione dei crediti compresi nell'attivo circolante e delle disponibilità liquide</t>
  </si>
  <si>
    <t>B 12) Accantonamenti per rischi</t>
  </si>
  <si>
    <t>B 13 Altri accantonamenti</t>
  </si>
  <si>
    <t>C 17 e C 17 bis) Interessi ed altri oneri finanziari</t>
  </si>
  <si>
    <t>Interessi passivi verso banche</t>
  </si>
  <si>
    <t>Servizi finanziari</t>
  </si>
  <si>
    <t>Altri interessi passivi</t>
  </si>
  <si>
    <t>Perdite su cambi</t>
  </si>
  <si>
    <t>B 19 Svalutazioni</t>
  </si>
  <si>
    <t>Di partecipazioni</t>
  </si>
  <si>
    <t>Di altre immobilizzazioni finanziarie</t>
  </si>
  <si>
    <t>Di titoli iscritti nell'attivo circolante</t>
  </si>
  <si>
    <t>B 21 Oneri straordinari</t>
  </si>
  <si>
    <t>Minusvalenze</t>
  </si>
  <si>
    <t>Sopravveninenze passive</t>
  </si>
  <si>
    <t>Altri oneri straordinari</t>
  </si>
  <si>
    <t>Totale delle variazioni INDIRETTE IN AUMENTO</t>
  </si>
  <si>
    <r>
      <t xml:space="preserve">Variazioni in aumento </t>
    </r>
    <r>
      <rPr>
        <b/>
        <i/>
        <sz val="8"/>
        <rFont val="Arial"/>
        <family val="2"/>
      </rPr>
      <t>DIRETTE</t>
    </r>
    <r>
      <rPr>
        <i/>
        <sz val="8"/>
        <rFont val="Arial"/>
        <family val="2"/>
      </rPr>
      <t xml:space="preserve"> (Quindi da riportare sul modello IRAP della relativa dichiarazione)</t>
    </r>
  </si>
  <si>
    <t>Costi, compensi e utili ex art. 1 c.1.lett.b D.Lgs 446/1997</t>
  </si>
  <si>
    <t>Compensi per prestazioni occasionali</t>
  </si>
  <si>
    <t>Compensi per prestazioni di fare, non fare….</t>
  </si>
  <si>
    <t>Compensi per rapporti di collaborazione</t>
  </si>
  <si>
    <t>Compensi per prestazioni occasionali assimilate a quelle di lavoro dipendente</t>
  </si>
  <si>
    <t>Utili spettanti agli associati con apporto costituito da solo lavoro</t>
  </si>
  <si>
    <t>Quota degli interessi impliciti nei canoni di leasing</t>
  </si>
  <si>
    <t>Perdite su crediti a B 14</t>
  </si>
  <si>
    <t>Altre (no accant. B 10d</t>
  </si>
  <si>
    <t>Plusvalenze da immobili patrimonio</t>
  </si>
  <si>
    <t>Ammortamento indeducibile avviamento</t>
  </si>
  <si>
    <t>TOTALE DELLE VARIAZIONI IN AUMENTO DIRETTE</t>
  </si>
  <si>
    <t>Variazioni in diminuzione INDIRETTE</t>
  </si>
  <si>
    <t>C 15) Proventi da partecipazione</t>
  </si>
  <si>
    <t>C 16 e C17 bis) Altri proventi finanziari</t>
  </si>
  <si>
    <t>Interessi attivi bancari</t>
  </si>
  <si>
    <t>Altri interessi attivi, utile su cambi, altro..</t>
  </si>
  <si>
    <t>D 18 Rivalutazioni</t>
  </si>
  <si>
    <t>E 20 Proventi straordinari</t>
  </si>
  <si>
    <t>Totale delle variazioni in diminuzione INDIRETTE</t>
  </si>
  <si>
    <t>Variazioni in diminuzione DIRETTE</t>
  </si>
  <si>
    <t>Utilizzo dei fondi e rischi e oneri deducibili</t>
  </si>
  <si>
    <t>Minusvalenze da cessioni di patrimonio</t>
  </si>
  <si>
    <t>Ammortamento del costo dei marchi e avv</t>
  </si>
  <si>
    <t>Minusvalenza da realizzo di beni strumentali imputate a E20) del C.E.</t>
  </si>
  <si>
    <t>Importo spettante per distacco personale del rimborso dei costi…</t>
  </si>
  <si>
    <t>Insussistenze e sopravvenienze attive relative a componenti del conto economico di precedenti esercizi irrilevanti ai fini IRAP</t>
  </si>
  <si>
    <t>Maggiori quote di ammortamento (per mancato riconoscimento fiscale delle svalutazioni ovvero per ammortamenti eccedenti l quota fiscalmente deducibile, in vigenza della precedente disciplina)</t>
  </si>
  <si>
    <t>Oneri imputati a voci irrilevanti (normalmente E21) del CE deducibili in base al principio di correlazione</t>
  </si>
  <si>
    <t>Totale delle variazioni in diminuzione DIRETTE</t>
  </si>
  <si>
    <t>VALORE DELLA PRODUZIONE LORDA</t>
  </si>
  <si>
    <t>DEDUZIONE FORFETTARIA (RAPPORTATA ANNO)</t>
  </si>
  <si>
    <t>7.350 per valore produzione &lt; 180.759,91</t>
  </si>
  <si>
    <t>5.500 per valore produzione &gt; 180.759,91ma &lt; 180.839,91</t>
  </si>
  <si>
    <t>3.700 per valore produzione &gt; 180.839,92 ma &lt; 180.919,91</t>
  </si>
  <si>
    <t>1.850 per valore produzione &gt;180.919,92 ma &lt; 180.999,91</t>
  </si>
  <si>
    <t>DEDUZIONE CONTRIBUTI ASSICURATIVI</t>
  </si>
  <si>
    <t>ALTRE DEDUZIONI DEL PERSONALE (alternative fra loro in relazione al singolo dipendente</t>
  </si>
  <si>
    <t>Cuneo fiscale (deduzione forfettaria + contributi prev e ass)</t>
  </si>
  <si>
    <t>Spese per apprendisti</t>
  </si>
  <si>
    <t>Spese per invalidi</t>
  </si>
  <si>
    <t>Spese per contratti di formazione e lavoro</t>
  </si>
  <si>
    <t>Spese per addetti alla ricerca e sviluppo</t>
  </si>
  <si>
    <t>Deduzione euro 1.850 per 5 dipendenti (se componenti positivi che concorrono</t>
  </si>
  <si>
    <t>al valore della produzione &lt; 400.000)</t>
  </si>
  <si>
    <t>VALORE DELLA PRODUZIONE NETTA</t>
  </si>
  <si>
    <t>IRAP (aliquota ordinaria 3.90%)</t>
  </si>
  <si>
    <t>Variazioni in  aumento</t>
  </si>
  <si>
    <t>Esempio</t>
  </si>
  <si>
    <t>Base imponibile</t>
  </si>
  <si>
    <t>Verifica prospetto inviato dal consulente del lavoro su cuneo fiscale</t>
  </si>
  <si>
    <t>Diff valore e costi produzione</t>
  </si>
  <si>
    <t>Aliquota 3,9%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</si>
</sst>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,###,###,##0;\-##,###,###,##0"/>
    <numFmt numFmtId="165" formatCode="##,###,###,##0.00\ \D;##,###,###,##0.00\ \A"/>
    <numFmt numFmtId="166" formatCode="_-&quot;€&quot;\ * #,##0_-;\-&quot;€&quot;\ * #,##0_-;_-&quot;€&quot;\ * &quot;-&quot;??_-;_-@_-"/>
    <numFmt numFmtId="167" formatCode="0.0%"/>
    <numFmt numFmtId="168" formatCode="_-[$€-410]\ * #,##0.00_-;\-[$€-410]\ * #,##0.00_-;_-[$€-410]\ * &quot;-&quot;??_-;_-@_-"/>
    <numFmt numFmtId="169" formatCode="_-[$€-410]\ * #,##0_-;\-[$€-410]\ * #,##0_-;_-[$€-410]\ * &quot;-&quot;??_-;_-@_-"/>
  </numFmts>
  <fonts count="56">
    <font>
      <sz val="8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4"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 applyProtection="1">
      <alignment vertical="top"/>
      <protection/>
    </xf>
    <xf numFmtId="164" fontId="2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65" fontId="4" fillId="0" borderId="0" xfId="0" applyNumberFormat="1" applyFont="1" applyAlignment="1" applyProtection="1">
      <alignment vertical="top"/>
      <protection/>
    </xf>
    <xf numFmtId="0" fontId="5" fillId="0" borderId="0" xfId="0" applyFont="1" applyAlignment="1" applyProtection="1">
      <alignment vertical="top"/>
      <protection/>
    </xf>
    <xf numFmtId="164" fontId="5" fillId="0" borderId="0" xfId="0" applyNumberFormat="1" applyFont="1" applyAlignment="1" applyProtection="1">
      <alignment vertical="top"/>
      <protection/>
    </xf>
    <xf numFmtId="0" fontId="6" fillId="0" borderId="0" xfId="0" applyFont="1" applyAlignment="1">
      <alignment vertical="top"/>
    </xf>
    <xf numFmtId="0" fontId="6" fillId="0" borderId="0" xfId="0" applyFont="1" applyAlignment="1" applyProtection="1">
      <alignment vertical="top"/>
      <protection locked="0"/>
    </xf>
    <xf numFmtId="0" fontId="6" fillId="0" borderId="10" xfId="0" applyFont="1" applyBorder="1" applyAlignment="1" applyProtection="1" quotePrefix="1">
      <alignment horizontal="center" vertical="center"/>
      <protection locked="0"/>
    </xf>
    <xf numFmtId="0" fontId="6" fillId="0" borderId="11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9" fillId="0" borderId="11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vertical="top"/>
      <protection locked="0"/>
    </xf>
    <xf numFmtId="10" fontId="6" fillId="0" borderId="13" xfId="0" applyNumberFormat="1" applyFont="1" applyBorder="1" applyAlignment="1" applyProtection="1">
      <alignment vertical="top"/>
      <protection locked="0"/>
    </xf>
    <xf numFmtId="0" fontId="8" fillId="0" borderId="14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10" fillId="0" borderId="0" xfId="0" applyFont="1" applyAlignment="1">
      <alignment vertical="top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top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 applyProtection="1">
      <alignment horizontal="left" vertical="top"/>
      <protection locked="0"/>
    </xf>
    <xf numFmtId="166" fontId="6" fillId="0" borderId="0" xfId="59" applyNumberFormat="1" applyFont="1" applyBorder="1" applyAlignment="1" applyProtection="1">
      <alignment horizontal="center" vertical="center"/>
      <protection locked="0"/>
    </xf>
    <xf numFmtId="14" fontId="11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1" fillId="0" borderId="0" xfId="0" applyNumberFormat="1" applyFont="1" applyAlignment="1" applyProtection="1">
      <alignment horizontal="center" vertical="center"/>
      <protection/>
    </xf>
    <xf numFmtId="4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 applyProtection="1">
      <alignment horizontal="center" vertical="center"/>
      <protection locked="0"/>
    </xf>
    <xf numFmtId="4" fontId="10" fillId="0" borderId="0" xfId="0" applyNumberFormat="1" applyFont="1" applyAlignment="1" applyProtection="1">
      <alignment horizontal="center" vertical="center"/>
      <protection/>
    </xf>
    <xf numFmtId="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top"/>
    </xf>
    <xf numFmtId="0" fontId="11" fillId="33" borderId="0" xfId="0" applyFont="1" applyFill="1" applyAlignment="1">
      <alignment horizontal="left" vertical="top"/>
    </xf>
    <xf numFmtId="4" fontId="11" fillId="33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vertical="top"/>
      <protection locked="0"/>
    </xf>
    <xf numFmtId="0" fontId="6" fillId="0" borderId="10" xfId="0" applyFont="1" applyBorder="1" applyAlignment="1" applyProtection="1">
      <alignment vertical="top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vertical="top"/>
      <protection locked="0"/>
    </xf>
    <xf numFmtId="3" fontId="6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 locked="0"/>
    </xf>
    <xf numFmtId="9" fontId="6" fillId="0" borderId="0" xfId="0" applyNumberFormat="1" applyFont="1" applyAlignment="1" applyProtection="1">
      <alignment horizontal="center" vertical="center"/>
      <protection locked="0"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top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44" fontId="8" fillId="0" borderId="0" xfId="59" applyFont="1" applyBorder="1" applyAlignment="1" applyProtection="1">
      <alignment horizontal="center" vertical="top"/>
      <protection/>
    </xf>
    <xf numFmtId="10" fontId="6" fillId="0" borderId="0" xfId="0" applyNumberFormat="1" applyFont="1" applyBorder="1" applyAlignment="1" applyProtection="1">
      <alignment vertical="top"/>
      <protection locked="0"/>
    </xf>
    <xf numFmtId="166" fontId="8" fillId="0" borderId="0" xfId="59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3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 locked="0"/>
    </xf>
    <xf numFmtId="3" fontId="10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0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top"/>
      <protection/>
    </xf>
    <xf numFmtId="3" fontId="55" fillId="0" borderId="10" xfId="0" applyNumberFormat="1" applyFont="1" applyBorder="1" applyAlignment="1" applyProtection="1">
      <alignment horizontal="center" vertical="center"/>
      <protection/>
    </xf>
    <xf numFmtId="167" fontId="6" fillId="0" borderId="0" xfId="0" applyNumberFormat="1" applyFont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horizontal="center" vertical="top"/>
      <protection/>
    </xf>
    <xf numFmtId="9" fontId="6" fillId="0" borderId="10" xfId="0" applyNumberFormat="1" applyFont="1" applyBorder="1" applyAlignment="1" applyProtection="1">
      <alignment horizontal="center" vertical="center"/>
      <protection locked="0"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 locked="0"/>
    </xf>
    <xf numFmtId="165" fontId="2" fillId="0" borderId="0" xfId="0" applyNumberFormat="1" applyFont="1" applyAlignment="1">
      <alignment vertical="top"/>
    </xf>
    <xf numFmtId="0" fontId="10" fillId="0" borderId="10" xfId="0" applyFont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vertical="top"/>
    </xf>
    <xf numFmtId="0" fontId="17" fillId="0" borderId="10" xfId="0" applyFont="1" applyBorder="1" applyAlignment="1">
      <alignment vertical="top"/>
    </xf>
    <xf numFmtId="0" fontId="0" fillId="0" borderId="0" xfId="0" applyFont="1" applyAlignment="1" applyProtection="1">
      <alignment vertical="top"/>
      <protection/>
    </xf>
    <xf numFmtId="169" fontId="0" fillId="0" borderId="10" xfId="0" applyNumberFormat="1" applyFont="1" applyBorder="1" applyAlignment="1" applyProtection="1">
      <alignment horizontal="left" vertical="center"/>
      <protection/>
    </xf>
    <xf numFmtId="169" fontId="17" fillId="0" borderId="10" xfId="0" applyNumberFormat="1" applyFont="1" applyBorder="1" applyAlignment="1" applyProtection="1">
      <alignment vertical="top"/>
      <protection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169" fontId="0" fillId="0" borderId="10" xfId="0" applyNumberFormat="1" applyFont="1" applyBorder="1" applyAlignment="1">
      <alignment vertical="top"/>
    </xf>
    <xf numFmtId="14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69" fontId="17" fillId="0" borderId="10" xfId="0" applyNumberFormat="1" applyFont="1" applyBorder="1" applyAlignment="1" applyProtection="1">
      <alignment horizontal="left" vertical="center"/>
      <protection/>
    </xf>
    <xf numFmtId="168" fontId="17" fillId="33" borderId="10" xfId="0" applyNumberFormat="1" applyFont="1" applyFill="1" applyBorder="1" applyAlignment="1" applyProtection="1">
      <alignment horizontal="left" vertical="center"/>
      <protection/>
    </xf>
    <xf numFmtId="169" fontId="17" fillId="0" borderId="10" xfId="0" applyNumberFormat="1" applyFont="1" applyBorder="1" applyAlignment="1" applyProtection="1">
      <alignment vertical="center"/>
      <protection/>
    </xf>
    <xf numFmtId="0" fontId="17" fillId="0" borderId="10" xfId="0" applyFont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169" fontId="17" fillId="0" borderId="10" xfId="0" applyNumberFormat="1" applyFont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top"/>
      <protection/>
    </xf>
    <xf numFmtId="0" fontId="6" fillId="0" borderId="13" xfId="0" applyFont="1" applyBorder="1" applyAlignment="1" applyProtection="1">
      <alignment vertical="top"/>
      <protection/>
    </xf>
    <xf numFmtId="10" fontId="6" fillId="0" borderId="13" xfId="0" applyNumberFormat="1" applyFont="1" applyBorder="1" applyAlignment="1" applyProtection="1">
      <alignment vertical="top"/>
      <protection/>
    </xf>
    <xf numFmtId="0" fontId="8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7" fillId="0" borderId="0" xfId="0" applyFont="1" applyAlignment="1">
      <alignment vertical="top"/>
    </xf>
    <xf numFmtId="10" fontId="0" fillId="0" borderId="0" xfId="0" applyNumberFormat="1" applyFont="1" applyAlignment="1">
      <alignment vertical="top"/>
    </xf>
    <xf numFmtId="0" fontId="11" fillId="0" borderId="1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12" fillId="0" borderId="18" xfId="0" applyFont="1" applyBorder="1" applyAlignment="1" applyProtection="1">
      <alignment horizontal="left" vertical="center" wrapText="1"/>
      <protection locked="0"/>
    </xf>
    <xf numFmtId="0" fontId="12" fillId="0" borderId="17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66" fontId="6" fillId="0" borderId="0" xfId="59" applyNumberFormat="1" applyFont="1" applyBorder="1" applyAlignment="1" applyProtection="1">
      <alignment horizontal="center" vertical="center"/>
      <protection/>
    </xf>
    <xf numFmtId="166" fontId="6" fillId="0" borderId="13" xfId="59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 locked="0"/>
    </xf>
    <xf numFmtId="44" fontId="8" fillId="0" borderId="19" xfId="59" applyFont="1" applyBorder="1" applyAlignment="1" applyProtection="1">
      <alignment horizontal="center" vertical="top"/>
      <protection/>
    </xf>
    <xf numFmtId="44" fontId="8" fillId="0" borderId="20" xfId="59" applyFont="1" applyBorder="1" applyAlignment="1" applyProtection="1">
      <alignment horizontal="center" vertical="top"/>
      <protection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left" vertical="center"/>
      <protection locked="0"/>
    </xf>
    <xf numFmtId="166" fontId="8" fillId="0" borderId="12" xfId="59" applyNumberFormat="1" applyFont="1" applyBorder="1" applyAlignment="1" applyProtection="1">
      <alignment horizontal="center" vertical="center"/>
      <protection/>
    </xf>
    <xf numFmtId="166" fontId="8" fillId="0" borderId="24" xfId="59" applyNumberFormat="1" applyFont="1" applyBorder="1" applyAlignment="1" applyProtection="1">
      <alignment horizontal="center" vertical="center"/>
      <protection/>
    </xf>
    <xf numFmtId="166" fontId="8" fillId="0" borderId="25" xfId="0" applyNumberFormat="1" applyFont="1" applyBorder="1" applyAlignment="1" applyProtection="1">
      <alignment horizontal="center" vertical="top"/>
      <protection locked="0"/>
    </xf>
    <xf numFmtId="0" fontId="8" fillId="0" borderId="26" xfId="0" applyFont="1" applyBorder="1" applyAlignment="1" applyProtection="1">
      <alignment horizontal="center" vertical="top"/>
      <protection locked="0"/>
    </xf>
    <xf numFmtId="166" fontId="6" fillId="0" borderId="0" xfId="59" applyNumberFormat="1" applyFont="1" applyBorder="1" applyAlignment="1" applyProtection="1">
      <alignment horizontal="center" vertical="center"/>
      <protection locked="0"/>
    </xf>
    <xf numFmtId="166" fontId="6" fillId="0" borderId="13" xfId="59" applyNumberFormat="1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0" fontId="9" fillId="33" borderId="18" xfId="0" applyFont="1" applyFill="1" applyBorder="1" applyAlignment="1" applyProtection="1">
      <alignment horizontal="center" vertical="center"/>
      <protection locked="0"/>
    </xf>
    <xf numFmtId="0" fontId="9" fillId="33" borderId="17" xfId="0" applyFont="1" applyFill="1" applyBorder="1" applyAlignment="1" applyProtection="1">
      <alignment horizontal="center" vertical="center"/>
      <protection locked="0"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3" fontId="8" fillId="33" borderId="21" xfId="0" applyNumberFormat="1" applyFont="1" applyFill="1" applyBorder="1" applyAlignment="1" applyProtection="1">
      <alignment horizontal="center" vertical="center"/>
      <protection/>
    </xf>
    <xf numFmtId="3" fontId="8" fillId="33" borderId="23" xfId="0" applyNumberFormat="1" applyFont="1" applyFill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2" fillId="0" borderId="28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24" xfId="0" applyFont="1" applyBorder="1" applyAlignment="1" applyProtection="1">
      <alignment horizontal="left" vertical="center" wrapText="1"/>
      <protection locked="0"/>
    </xf>
    <xf numFmtId="3" fontId="6" fillId="0" borderId="21" xfId="0" applyNumberFormat="1" applyFont="1" applyBorder="1" applyAlignment="1" applyProtection="1">
      <alignment horizontal="center" vertical="center"/>
      <protection/>
    </xf>
    <xf numFmtId="3" fontId="6" fillId="0" borderId="22" xfId="0" applyNumberFormat="1" applyFont="1" applyBorder="1" applyAlignment="1" applyProtection="1">
      <alignment horizontal="center" vertical="center"/>
      <protection/>
    </xf>
    <xf numFmtId="3" fontId="6" fillId="0" borderId="23" xfId="0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168" fontId="8" fillId="0" borderId="16" xfId="0" applyNumberFormat="1" applyFont="1" applyBorder="1" applyAlignment="1" applyProtection="1">
      <alignment horizontal="center" vertical="center"/>
      <protection/>
    </xf>
    <xf numFmtId="168" fontId="8" fillId="0" borderId="18" xfId="0" applyNumberFormat="1" applyFont="1" applyBorder="1" applyAlignment="1" applyProtection="1">
      <alignment horizontal="center" vertical="center"/>
      <protection/>
    </xf>
    <xf numFmtId="168" fontId="8" fillId="0" borderId="17" xfId="0" applyNumberFormat="1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168" fontId="6" fillId="0" borderId="10" xfId="0" applyNumberFormat="1" applyFont="1" applyBorder="1" applyAlignment="1" applyProtection="1">
      <alignment horizontal="center" vertical="top"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4" fontId="0" fillId="0" borderId="16" xfId="0" applyNumberFormat="1" applyFont="1" applyBorder="1" applyAlignment="1" applyProtection="1">
      <alignment horizontal="center" vertical="center" wrapText="1"/>
      <protection locked="0"/>
    </xf>
    <xf numFmtId="4" fontId="0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top"/>
    </xf>
    <xf numFmtId="168" fontId="0" fillId="0" borderId="10" xfId="0" applyNumberFormat="1" applyFont="1" applyBorder="1" applyAlignment="1" applyProtection="1">
      <alignment horizontal="center" vertical="top"/>
      <protection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27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1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/>
    </xf>
    <xf numFmtId="0" fontId="17" fillId="0" borderId="16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8" fillId="33" borderId="16" xfId="0" applyFont="1" applyFill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left" vertical="center" wrapText="1"/>
    </xf>
    <xf numFmtId="0" fontId="18" fillId="33" borderId="17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57</xdr:row>
      <xdr:rowOff>95250</xdr:rowOff>
    </xdr:from>
    <xdr:to>
      <xdr:col>24</xdr:col>
      <xdr:colOff>400050</xdr:colOff>
      <xdr:row>57</xdr:row>
      <xdr:rowOff>104775</xdr:rowOff>
    </xdr:to>
    <xdr:sp>
      <xdr:nvSpPr>
        <xdr:cNvPr id="1" name="Connettore 2 12"/>
        <xdr:cNvSpPr>
          <a:spLocks/>
        </xdr:cNvSpPr>
      </xdr:nvSpPr>
      <xdr:spPr>
        <a:xfrm flipV="1">
          <a:off x="10210800" y="24993600"/>
          <a:ext cx="4000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8"/>
  <sheetViews>
    <sheetView tabSelected="1" zoomScalePageLayoutView="0" workbookViewId="0" topLeftCell="A1">
      <selection activeCell="J7" sqref="J7"/>
    </sheetView>
  </sheetViews>
  <sheetFormatPr defaultColWidth="10" defaultRowHeight="13.5" customHeight="1"/>
  <cols>
    <col min="1" max="1" width="6.33203125" style="1" customWidth="1"/>
    <col min="2" max="2" width="83.66015625" style="1" customWidth="1"/>
    <col min="3" max="3" width="12.16015625" style="1" customWidth="1"/>
    <col min="4" max="4" width="11.16015625" style="1" customWidth="1"/>
    <col min="5" max="5" width="11.33203125" style="1" customWidth="1"/>
    <col min="6" max="6" width="10" style="1" customWidth="1"/>
    <col min="7" max="7" width="11.16015625" style="1" bestFit="1" customWidth="1"/>
    <col min="8" max="16384" width="10" style="1" customWidth="1"/>
  </cols>
  <sheetData>
    <row r="2" spans="2:5" ht="13.5" customHeight="1">
      <c r="B2" s="84" t="s">
        <v>0</v>
      </c>
      <c r="C2" s="83">
        <v>41639</v>
      </c>
      <c r="D2" s="83">
        <v>41274</v>
      </c>
      <c r="E2" s="83">
        <v>40908</v>
      </c>
    </row>
    <row r="3" spans="2:5" ht="13.5" customHeight="1">
      <c r="B3" s="2" t="s">
        <v>1</v>
      </c>
      <c r="C3" s="2"/>
      <c r="D3" s="2"/>
      <c r="E3" s="2"/>
    </row>
    <row r="4" spans="2:5" ht="13.5" customHeight="1">
      <c r="B4" s="2" t="s">
        <v>2</v>
      </c>
      <c r="C4" s="3">
        <v>75</v>
      </c>
      <c r="D4" s="3">
        <v>5100</v>
      </c>
      <c r="E4" s="3">
        <v>7500</v>
      </c>
    </row>
    <row r="5" spans="2:5" ht="13.5" customHeight="1">
      <c r="B5" s="4" t="s">
        <v>3</v>
      </c>
      <c r="C5" s="5">
        <v>75</v>
      </c>
      <c r="D5" s="5">
        <v>0</v>
      </c>
      <c r="E5" s="5">
        <v>7500</v>
      </c>
    </row>
    <row r="6" spans="2:5" ht="13.5" customHeight="1">
      <c r="B6" s="6" t="s">
        <v>4</v>
      </c>
      <c r="C6" s="7">
        <v>75</v>
      </c>
      <c r="D6" s="7">
        <v>5100</v>
      </c>
      <c r="E6" s="7">
        <v>7500</v>
      </c>
    </row>
    <row r="7" spans="2:5" ht="13.5" customHeight="1">
      <c r="B7" s="2" t="s">
        <v>5</v>
      </c>
      <c r="C7" s="2"/>
      <c r="D7" s="2"/>
      <c r="E7" s="2"/>
    </row>
    <row r="8" spans="2:5" ht="13.5" customHeight="1">
      <c r="B8" s="2" t="s">
        <v>6</v>
      </c>
      <c r="C8" s="2"/>
      <c r="D8" s="2"/>
      <c r="E8" s="2"/>
    </row>
    <row r="9" spans="2:5" ht="13.5" customHeight="1">
      <c r="B9" s="2" t="s">
        <v>7</v>
      </c>
      <c r="C9" s="3">
        <v>25859</v>
      </c>
      <c r="D9" s="3">
        <v>22993</v>
      </c>
      <c r="E9" s="3">
        <v>29029</v>
      </c>
    </row>
    <row r="10" spans="2:5" ht="13.5" customHeight="1">
      <c r="B10" s="4" t="s">
        <v>8</v>
      </c>
      <c r="C10" s="5">
        <v>812.05</v>
      </c>
      <c r="D10" s="5">
        <v>0</v>
      </c>
      <c r="E10" s="5">
        <v>1612.05</v>
      </c>
    </row>
    <row r="11" spans="2:5" ht="13.5" customHeight="1">
      <c r="B11" s="4" t="s">
        <v>9</v>
      </c>
      <c r="C11" s="5">
        <v>12079.7</v>
      </c>
      <c r="D11" s="5">
        <v>0</v>
      </c>
      <c r="E11" s="5">
        <v>4676</v>
      </c>
    </row>
    <row r="12" spans="2:5" ht="13.5" customHeight="1">
      <c r="B12" s="4" t="s">
        <v>10</v>
      </c>
      <c r="C12" s="5">
        <v>11259.18</v>
      </c>
      <c r="D12" s="5">
        <v>0</v>
      </c>
      <c r="E12" s="5">
        <v>20059.18</v>
      </c>
    </row>
    <row r="13" spans="2:5" ht="13.5" customHeight="1">
      <c r="B13" s="4" t="s">
        <v>11</v>
      </c>
      <c r="C13" s="5">
        <v>1708.22</v>
      </c>
      <c r="D13" s="5">
        <v>0</v>
      </c>
      <c r="E13" s="5">
        <v>2681.67</v>
      </c>
    </row>
    <row r="14" spans="2:5" ht="13.5" customHeight="1">
      <c r="B14" s="6" t="s">
        <v>12</v>
      </c>
      <c r="C14" s="7">
        <v>25859</v>
      </c>
      <c r="D14" s="7">
        <v>22993</v>
      </c>
      <c r="E14" s="7">
        <v>29029</v>
      </c>
    </row>
    <row r="15" spans="2:5" ht="13.5" customHeight="1">
      <c r="B15" s="2" t="s">
        <v>13</v>
      </c>
      <c r="C15" s="2"/>
      <c r="D15" s="2"/>
      <c r="E15" s="2"/>
    </row>
    <row r="16" spans="2:5" ht="13.5" customHeight="1">
      <c r="B16" s="2" t="s">
        <v>7</v>
      </c>
      <c r="C16" s="3">
        <v>8446</v>
      </c>
      <c r="D16" s="3">
        <v>12803</v>
      </c>
      <c r="E16" s="3">
        <v>11439</v>
      </c>
    </row>
    <row r="17" spans="2:5" ht="13.5" customHeight="1">
      <c r="B17" s="4" t="s">
        <v>14</v>
      </c>
      <c r="C17" s="5">
        <v>1568.33</v>
      </c>
      <c r="D17" s="5">
        <v>0</v>
      </c>
      <c r="E17" s="5">
        <v>2008.33</v>
      </c>
    </row>
    <row r="18" spans="2:5" ht="13.5" customHeight="1">
      <c r="B18" s="4" t="s">
        <v>15</v>
      </c>
      <c r="C18" s="5">
        <v>4154.42</v>
      </c>
      <c r="D18" s="5">
        <v>0</v>
      </c>
      <c r="E18" s="5">
        <v>2118.67</v>
      </c>
    </row>
    <row r="19" spans="2:5" ht="13.5" customHeight="1">
      <c r="B19" s="4" t="s">
        <v>16</v>
      </c>
      <c r="C19" s="5">
        <v>1090.85</v>
      </c>
      <c r="D19" s="5">
        <v>0</v>
      </c>
      <c r="E19" s="5">
        <v>1983.85</v>
      </c>
    </row>
    <row r="20" spans="2:5" ht="13.5" customHeight="1">
      <c r="B20" s="4" t="s">
        <v>17</v>
      </c>
      <c r="C20" s="5">
        <v>401.9</v>
      </c>
      <c r="D20" s="5">
        <v>0</v>
      </c>
      <c r="E20" s="5">
        <v>275.55</v>
      </c>
    </row>
    <row r="21" spans="2:5" ht="13.5" customHeight="1">
      <c r="B21" s="4" t="s">
        <v>18</v>
      </c>
      <c r="C21" s="5">
        <v>481.89</v>
      </c>
      <c r="D21" s="5">
        <v>0</v>
      </c>
      <c r="E21" s="5">
        <v>1933.89</v>
      </c>
    </row>
    <row r="22" spans="2:5" ht="13.5" customHeight="1">
      <c r="B22" s="4" t="s">
        <v>19</v>
      </c>
      <c r="C22" s="5">
        <v>748.88</v>
      </c>
      <c r="D22" s="5">
        <v>0</v>
      </c>
      <c r="E22" s="5">
        <v>3118.88</v>
      </c>
    </row>
    <row r="23" spans="2:5" ht="13.5" customHeight="1">
      <c r="B23" s="6" t="s">
        <v>20</v>
      </c>
      <c r="C23" s="7">
        <v>8446</v>
      </c>
      <c r="D23" s="7">
        <v>12803</v>
      </c>
      <c r="E23" s="7">
        <v>11439</v>
      </c>
    </row>
    <row r="24" spans="2:5" ht="13.5" customHeight="1">
      <c r="B24" s="2" t="s">
        <v>21</v>
      </c>
      <c r="C24" s="2"/>
      <c r="D24" s="2"/>
      <c r="E24" s="2"/>
    </row>
    <row r="25" spans="2:5" ht="13.5" customHeight="1">
      <c r="B25" s="2" t="s">
        <v>22</v>
      </c>
      <c r="C25" s="2"/>
      <c r="D25" s="2"/>
      <c r="E25" s="2"/>
    </row>
    <row r="26" spans="2:5" ht="13.5" customHeight="1">
      <c r="B26" s="2" t="s">
        <v>23</v>
      </c>
      <c r="C26" s="3">
        <v>17910</v>
      </c>
      <c r="D26" s="3">
        <v>0</v>
      </c>
      <c r="E26" s="3">
        <v>0</v>
      </c>
    </row>
    <row r="27" spans="2:5" ht="13.5" customHeight="1">
      <c r="B27" s="4" t="s">
        <v>24</v>
      </c>
      <c r="C27" s="5">
        <v>17910</v>
      </c>
      <c r="D27" s="5">
        <v>0</v>
      </c>
      <c r="E27" s="5">
        <v>0</v>
      </c>
    </row>
    <row r="28" spans="2:5" ht="13.5" customHeight="1">
      <c r="B28" s="2" t="s">
        <v>25</v>
      </c>
      <c r="C28" s="3">
        <v>150</v>
      </c>
      <c r="D28" s="3">
        <v>150</v>
      </c>
      <c r="E28" s="3">
        <v>150</v>
      </c>
    </row>
    <row r="29" spans="2:5" ht="13.5" customHeight="1">
      <c r="B29" s="4" t="s">
        <v>26</v>
      </c>
      <c r="C29" s="5">
        <v>150</v>
      </c>
      <c r="D29" s="5">
        <v>0</v>
      </c>
      <c r="E29" s="5">
        <v>150</v>
      </c>
    </row>
    <row r="30" spans="2:5" ht="13.5" customHeight="1">
      <c r="B30" s="6" t="s">
        <v>27</v>
      </c>
      <c r="C30" s="7">
        <v>18060</v>
      </c>
      <c r="D30" s="7">
        <v>150</v>
      </c>
      <c r="E30" s="7">
        <v>150</v>
      </c>
    </row>
    <row r="31" spans="2:5" ht="13.5" customHeight="1">
      <c r="B31" s="2" t="s">
        <v>28</v>
      </c>
      <c r="C31" s="2"/>
      <c r="D31" s="2"/>
      <c r="E31" s="2"/>
    </row>
    <row r="32" spans="2:5" ht="13.5" customHeight="1">
      <c r="B32" s="6" t="s">
        <v>29</v>
      </c>
      <c r="C32" s="7">
        <v>18060</v>
      </c>
      <c r="D32" s="7">
        <v>150</v>
      </c>
      <c r="E32" s="7">
        <v>150</v>
      </c>
    </row>
    <row r="33" spans="2:5" ht="13.5" customHeight="1">
      <c r="B33" s="6" t="s">
        <v>30</v>
      </c>
      <c r="C33" s="7">
        <v>52365</v>
      </c>
      <c r="D33" s="7">
        <v>35946</v>
      </c>
      <c r="E33" s="7">
        <v>40618</v>
      </c>
    </row>
    <row r="34" spans="2:5" ht="13.5" customHeight="1">
      <c r="B34" s="2" t="s">
        <v>31</v>
      </c>
      <c r="C34" s="2"/>
      <c r="D34" s="2"/>
      <c r="E34" s="2"/>
    </row>
    <row r="35" spans="2:5" ht="13.5" customHeight="1">
      <c r="B35" s="2" t="s">
        <v>32</v>
      </c>
      <c r="C35" s="2"/>
      <c r="D35" s="2"/>
      <c r="E35" s="2"/>
    </row>
    <row r="36" spans="2:5" ht="13.5" customHeight="1">
      <c r="B36" s="2" t="s">
        <v>33</v>
      </c>
      <c r="C36" s="3">
        <v>0</v>
      </c>
      <c r="D36" s="3">
        <v>0</v>
      </c>
      <c r="E36" s="3">
        <v>0</v>
      </c>
    </row>
    <row r="37" spans="2:5" ht="13.5" customHeight="1">
      <c r="B37" s="2" t="s">
        <v>34</v>
      </c>
      <c r="C37" s="2"/>
      <c r="D37" s="2"/>
      <c r="E37" s="2"/>
    </row>
    <row r="38" spans="2:5" ht="13.5" customHeight="1">
      <c r="B38" s="2" t="s">
        <v>23</v>
      </c>
      <c r="C38" s="3">
        <v>64184</v>
      </c>
      <c r="D38" s="3">
        <v>51768</v>
      </c>
      <c r="E38" s="3">
        <v>35439</v>
      </c>
    </row>
    <row r="39" spans="2:5" ht="13.5" customHeight="1">
      <c r="B39" s="4" t="s">
        <v>35</v>
      </c>
      <c r="C39" s="5">
        <v>54868.09</v>
      </c>
      <c r="D39" s="5">
        <v>0</v>
      </c>
      <c r="E39" s="5">
        <v>34783.02</v>
      </c>
    </row>
    <row r="40" spans="2:5" ht="13.5" customHeight="1">
      <c r="B40" s="4" t="s">
        <v>36</v>
      </c>
      <c r="C40" s="5">
        <v>2709.2</v>
      </c>
      <c r="D40" s="5">
        <v>0</v>
      </c>
      <c r="E40" s="5">
        <v>0</v>
      </c>
    </row>
    <row r="41" spans="2:5" ht="13.5" customHeight="1">
      <c r="B41" s="4" t="s">
        <v>37</v>
      </c>
      <c r="C41" s="5">
        <v>5817.33</v>
      </c>
      <c r="D41" s="5">
        <v>0</v>
      </c>
      <c r="E41" s="5">
        <v>0</v>
      </c>
    </row>
    <row r="42" spans="2:5" ht="13.5" customHeight="1">
      <c r="B42" s="4" t="s">
        <v>38</v>
      </c>
      <c r="C42" s="5">
        <v>656.42</v>
      </c>
      <c r="D42" s="5">
        <v>0</v>
      </c>
      <c r="E42" s="5">
        <v>656.42</v>
      </c>
    </row>
    <row r="43" spans="2:5" ht="13.5" customHeight="1">
      <c r="B43" s="4" t="s">
        <v>39</v>
      </c>
      <c r="C43" s="5">
        <v>43.65</v>
      </c>
      <c r="D43" s="5">
        <v>0</v>
      </c>
      <c r="E43" s="5">
        <v>0</v>
      </c>
    </row>
    <row r="44" spans="2:5" ht="13.5" customHeight="1">
      <c r="B44" s="4" t="s">
        <v>40</v>
      </c>
      <c r="C44" s="5">
        <v>90.65</v>
      </c>
      <c r="D44" s="5">
        <v>0</v>
      </c>
      <c r="E44" s="5">
        <v>0</v>
      </c>
    </row>
    <row r="45" spans="2:5" ht="13.5" customHeight="1">
      <c r="B45" s="2" t="s">
        <v>25</v>
      </c>
      <c r="C45" s="3">
        <v>1906</v>
      </c>
      <c r="D45" s="3">
        <v>0</v>
      </c>
      <c r="E45" s="3">
        <v>0</v>
      </c>
    </row>
    <row r="46" spans="2:5" ht="13.5" customHeight="1">
      <c r="B46" s="4" t="s">
        <v>41</v>
      </c>
      <c r="C46" s="5">
        <v>1308.69</v>
      </c>
      <c r="D46" s="5">
        <v>0</v>
      </c>
      <c r="E46" s="5">
        <v>0</v>
      </c>
    </row>
    <row r="47" spans="2:5" ht="13.5" customHeight="1">
      <c r="B47" s="4" t="s">
        <v>42</v>
      </c>
      <c r="C47" s="5">
        <v>596.87</v>
      </c>
      <c r="D47" s="5">
        <v>0</v>
      </c>
      <c r="E47" s="5">
        <v>0</v>
      </c>
    </row>
    <row r="48" spans="2:5" ht="13.5" customHeight="1">
      <c r="B48" s="6" t="s">
        <v>43</v>
      </c>
      <c r="C48" s="7">
        <v>66090</v>
      </c>
      <c r="D48" s="7">
        <v>51768</v>
      </c>
      <c r="E48" s="7">
        <v>35439</v>
      </c>
    </row>
    <row r="49" spans="2:5" ht="13.5" customHeight="1">
      <c r="B49" s="2" t="s">
        <v>44</v>
      </c>
      <c r="C49" s="2"/>
      <c r="D49" s="2"/>
      <c r="E49" s="2"/>
    </row>
    <row r="50" spans="2:5" ht="13.5" customHeight="1">
      <c r="B50" s="2" t="s">
        <v>45</v>
      </c>
      <c r="C50" s="3">
        <v>0</v>
      </c>
      <c r="D50" s="3">
        <v>0</v>
      </c>
      <c r="E50" s="3">
        <v>0</v>
      </c>
    </row>
    <row r="51" spans="2:5" ht="13.5" customHeight="1">
      <c r="B51" s="2" t="s">
        <v>46</v>
      </c>
      <c r="C51" s="2"/>
      <c r="D51" s="2"/>
      <c r="E51" s="2"/>
    </row>
    <row r="52" spans="2:5" ht="13.5" customHeight="1">
      <c r="B52" s="6" t="s">
        <v>47</v>
      </c>
      <c r="C52" s="7">
        <v>4723</v>
      </c>
      <c r="D52" s="7">
        <v>1019</v>
      </c>
      <c r="E52" s="7">
        <v>4</v>
      </c>
    </row>
    <row r="53" spans="2:5" ht="13.5" customHeight="1">
      <c r="B53" s="4" t="s">
        <v>48</v>
      </c>
      <c r="C53" s="5">
        <v>647.97</v>
      </c>
      <c r="D53" s="5">
        <v>0</v>
      </c>
      <c r="E53" s="5">
        <v>0</v>
      </c>
    </row>
    <row r="54" spans="2:5" ht="13.5" customHeight="1">
      <c r="B54" s="4" t="s">
        <v>49</v>
      </c>
      <c r="C54" s="5">
        <v>3189.73</v>
      </c>
      <c r="D54" s="5">
        <v>0</v>
      </c>
      <c r="E54" s="5">
        <v>4.41</v>
      </c>
    </row>
    <row r="55" spans="2:5" ht="13.5" customHeight="1">
      <c r="B55" s="4" t="s">
        <v>50</v>
      </c>
      <c r="C55" s="5">
        <v>885.44</v>
      </c>
      <c r="D55" s="5">
        <v>0</v>
      </c>
      <c r="E55" s="5">
        <v>0</v>
      </c>
    </row>
    <row r="56" spans="2:5" ht="13.5" customHeight="1">
      <c r="B56" s="2" t="s">
        <v>51</v>
      </c>
      <c r="C56" s="3">
        <v>70813</v>
      </c>
      <c r="D56" s="3">
        <v>52787</v>
      </c>
      <c r="E56" s="3">
        <v>35443</v>
      </c>
    </row>
    <row r="57" spans="2:5" ht="13.5" customHeight="1">
      <c r="B57" s="2" t="s">
        <v>52</v>
      </c>
      <c r="C57" s="2"/>
      <c r="D57" s="2"/>
      <c r="E57" s="2"/>
    </row>
    <row r="58" spans="2:5" ht="13.5" customHeight="1">
      <c r="B58" s="6" t="s">
        <v>53</v>
      </c>
      <c r="C58" s="7">
        <v>0</v>
      </c>
      <c r="D58" s="7">
        <v>0</v>
      </c>
      <c r="E58" s="7">
        <v>675</v>
      </c>
    </row>
    <row r="59" spans="2:5" ht="13.5" customHeight="1">
      <c r="B59" s="4" t="s">
        <v>54</v>
      </c>
      <c r="C59" s="5">
        <v>0</v>
      </c>
      <c r="D59" s="5">
        <v>0</v>
      </c>
      <c r="E59" s="5">
        <v>675.05</v>
      </c>
    </row>
    <row r="60" spans="2:5" ht="13.5" customHeight="1">
      <c r="B60" s="6" t="s">
        <v>55</v>
      </c>
      <c r="C60" s="7">
        <v>123253</v>
      </c>
      <c r="D60" s="7">
        <v>93833</v>
      </c>
      <c r="E60" s="7">
        <v>84236</v>
      </c>
    </row>
    <row r="61" spans="2:5" ht="13.5" customHeight="1">
      <c r="B61" s="2" t="s">
        <v>56</v>
      </c>
      <c r="C61" s="2"/>
      <c r="D61" s="2"/>
      <c r="E61" s="2"/>
    </row>
    <row r="62" spans="2:5" ht="13.5" customHeight="1">
      <c r="B62" s="2" t="s">
        <v>57</v>
      </c>
      <c r="C62" s="3">
        <v>10000</v>
      </c>
      <c r="D62" s="3">
        <v>10000</v>
      </c>
      <c r="E62" s="3">
        <v>10000</v>
      </c>
    </row>
    <row r="63" spans="2:5" ht="13.5" customHeight="1">
      <c r="B63" s="4" t="s">
        <v>58</v>
      </c>
      <c r="C63" s="5">
        <v>-10000</v>
      </c>
      <c r="D63" s="5">
        <v>0</v>
      </c>
      <c r="E63" s="5">
        <v>-10000</v>
      </c>
    </row>
    <row r="64" spans="2:5" ht="13.5" customHeight="1">
      <c r="B64" s="2" t="s">
        <v>59</v>
      </c>
      <c r="C64" s="3">
        <v>0</v>
      </c>
      <c r="D64" s="3">
        <v>0</v>
      </c>
      <c r="E64" s="3">
        <v>0</v>
      </c>
    </row>
    <row r="65" spans="2:5" ht="13.5" customHeight="1">
      <c r="B65" s="2" t="s">
        <v>60</v>
      </c>
      <c r="C65" s="3">
        <v>0</v>
      </c>
      <c r="D65" s="3">
        <v>0</v>
      </c>
      <c r="E65" s="3">
        <v>0</v>
      </c>
    </row>
    <row r="66" spans="2:5" ht="13.5" customHeight="1">
      <c r="B66" s="2" t="s">
        <v>61</v>
      </c>
      <c r="C66" s="3">
        <v>0</v>
      </c>
      <c r="D66" s="3">
        <v>114</v>
      </c>
      <c r="E66" s="3">
        <v>0</v>
      </c>
    </row>
    <row r="67" spans="2:5" ht="13.5" customHeight="1">
      <c r="B67" s="2" t="s">
        <v>62</v>
      </c>
      <c r="C67" s="3">
        <v>0</v>
      </c>
      <c r="D67" s="3">
        <v>0</v>
      </c>
      <c r="E67" s="3">
        <v>0</v>
      </c>
    </row>
    <row r="68" spans="2:5" ht="13.5" customHeight="1">
      <c r="B68" s="2" t="s">
        <v>63</v>
      </c>
      <c r="C68" s="3">
        <v>0</v>
      </c>
      <c r="D68" s="3">
        <v>0</v>
      </c>
      <c r="E68" s="3">
        <v>0</v>
      </c>
    </row>
    <row r="69" spans="2:5" ht="13.5" customHeight="1">
      <c r="B69" s="2" t="s">
        <v>64</v>
      </c>
      <c r="C69" s="2"/>
      <c r="D69" s="2"/>
      <c r="E69" s="2"/>
    </row>
    <row r="70" spans="2:5" ht="13.5" customHeight="1">
      <c r="B70" s="2" t="s">
        <v>65</v>
      </c>
      <c r="C70" s="3">
        <v>-1</v>
      </c>
      <c r="D70" s="3">
        <v>0</v>
      </c>
      <c r="E70" s="3">
        <v>-1</v>
      </c>
    </row>
    <row r="71" spans="2:5" ht="13.5" customHeight="1">
      <c r="B71" s="2" t="s">
        <v>66</v>
      </c>
      <c r="C71" s="3">
        <v>-1</v>
      </c>
      <c r="D71" s="3">
        <v>0</v>
      </c>
      <c r="E71" s="3">
        <v>-1</v>
      </c>
    </row>
    <row r="72" spans="2:5" ht="13.5" customHeight="1">
      <c r="B72" s="2" t="s">
        <v>67</v>
      </c>
      <c r="C72" s="3">
        <v>-962</v>
      </c>
      <c r="D72" s="3">
        <v>2171</v>
      </c>
      <c r="E72" s="3">
        <v>0</v>
      </c>
    </row>
    <row r="73" spans="2:5" ht="13.5" customHeight="1">
      <c r="B73" s="4" t="s">
        <v>68</v>
      </c>
      <c r="C73" s="5">
        <v>961.88</v>
      </c>
      <c r="D73" s="5">
        <v>0</v>
      </c>
      <c r="E73" s="5">
        <v>0</v>
      </c>
    </row>
    <row r="74" spans="2:5" ht="13.5" customHeight="1">
      <c r="B74" s="2" t="s">
        <v>69</v>
      </c>
      <c r="C74" s="2"/>
      <c r="D74" s="2"/>
      <c r="E74" s="2"/>
    </row>
    <row r="75" spans="2:5" ht="13.5" customHeight="1">
      <c r="B75" s="2" t="s">
        <v>70</v>
      </c>
      <c r="C75" s="3">
        <v>92</v>
      </c>
      <c r="D75" s="3">
        <v>-3247</v>
      </c>
      <c r="E75" s="3">
        <v>2285</v>
      </c>
    </row>
    <row r="76" spans="2:5" ht="13.5" customHeight="1">
      <c r="B76" s="2" t="s">
        <v>71</v>
      </c>
      <c r="C76" s="3">
        <v>92</v>
      </c>
      <c r="D76" s="3">
        <v>-3247</v>
      </c>
      <c r="E76" s="3">
        <v>2285</v>
      </c>
    </row>
    <row r="77" spans="2:5" ht="13.5" customHeight="1">
      <c r="B77" s="6" t="s">
        <v>72</v>
      </c>
      <c r="C77" s="7">
        <v>9129</v>
      </c>
      <c r="D77" s="7">
        <v>9038</v>
      </c>
      <c r="E77" s="7">
        <v>12284</v>
      </c>
    </row>
    <row r="78" spans="2:5" ht="13.5" customHeight="1">
      <c r="B78" s="2" t="s">
        <v>73</v>
      </c>
      <c r="C78" s="2"/>
      <c r="D78" s="2"/>
      <c r="E78" s="2"/>
    </row>
    <row r="79" spans="2:5" ht="13.5" customHeight="1">
      <c r="B79" s="2" t="s">
        <v>74</v>
      </c>
      <c r="C79" s="3">
        <v>0</v>
      </c>
      <c r="D79" s="3">
        <v>2004</v>
      </c>
      <c r="E79" s="3">
        <v>0</v>
      </c>
    </row>
    <row r="80" spans="2:5" ht="13.5" customHeight="1">
      <c r="B80" s="6" t="s">
        <v>75</v>
      </c>
      <c r="C80" s="7">
        <v>3488</v>
      </c>
      <c r="D80" s="7">
        <v>0</v>
      </c>
      <c r="E80" s="7">
        <v>0</v>
      </c>
    </row>
    <row r="81" spans="2:5" ht="13.5" customHeight="1">
      <c r="B81" s="4" t="s">
        <v>76</v>
      </c>
      <c r="C81" s="5">
        <v>-3487.62</v>
      </c>
      <c r="D81" s="5">
        <v>0</v>
      </c>
      <c r="E81" s="5">
        <v>0</v>
      </c>
    </row>
    <row r="82" spans="2:5" ht="13.5" customHeight="1">
      <c r="B82" s="2" t="s">
        <v>77</v>
      </c>
      <c r="C82" s="2"/>
      <c r="D82" s="2"/>
      <c r="E82" s="2"/>
    </row>
    <row r="83" spans="2:5" ht="13.5" customHeight="1">
      <c r="B83" s="2" t="s">
        <v>23</v>
      </c>
      <c r="C83" s="3">
        <v>110636</v>
      </c>
      <c r="D83" s="3">
        <v>82791</v>
      </c>
      <c r="E83" s="3">
        <v>71952</v>
      </c>
    </row>
    <row r="84" spans="2:5" ht="13.5" customHeight="1">
      <c r="B84" s="4" t="s">
        <v>78</v>
      </c>
      <c r="C84" s="5">
        <v>-49541.28</v>
      </c>
      <c r="D84" s="5">
        <v>0</v>
      </c>
      <c r="E84" s="5">
        <v>-42108.36</v>
      </c>
    </row>
    <row r="85" spans="2:5" ht="13.5" customHeight="1">
      <c r="B85" s="4" t="s">
        <v>79</v>
      </c>
      <c r="C85" s="5">
        <v>-4504.92</v>
      </c>
      <c r="D85" s="5">
        <v>0</v>
      </c>
      <c r="E85" s="5">
        <v>-16241.6</v>
      </c>
    </row>
    <row r="86" spans="2:5" ht="13.5" customHeight="1">
      <c r="B86" s="4" t="s">
        <v>80</v>
      </c>
      <c r="C86" s="5">
        <v>0</v>
      </c>
      <c r="D86" s="5">
        <v>0</v>
      </c>
      <c r="E86" s="5">
        <v>-590.5</v>
      </c>
    </row>
    <row r="87" spans="2:5" ht="13.5" customHeight="1">
      <c r="B87" s="4" t="s">
        <v>81</v>
      </c>
      <c r="C87" s="5">
        <v>-32667.29</v>
      </c>
      <c r="D87" s="5">
        <v>0</v>
      </c>
      <c r="E87" s="5">
        <v>0</v>
      </c>
    </row>
    <row r="88" spans="2:5" ht="13.5" customHeight="1">
      <c r="B88" s="4" t="s">
        <v>82</v>
      </c>
      <c r="C88" s="5">
        <v>-10161.35</v>
      </c>
      <c r="D88" s="5">
        <v>0</v>
      </c>
      <c r="E88" s="5">
        <v>-395.12</v>
      </c>
    </row>
    <row r="89" spans="2:5" ht="13.5" customHeight="1">
      <c r="B89" s="4" t="s">
        <v>83</v>
      </c>
      <c r="C89" s="5">
        <v>-124.04</v>
      </c>
      <c r="D89" s="5">
        <v>0</v>
      </c>
      <c r="E89" s="5">
        <v>0</v>
      </c>
    </row>
    <row r="90" spans="2:5" ht="13.5" customHeight="1">
      <c r="B90" s="4" t="s">
        <v>84</v>
      </c>
      <c r="C90" s="5">
        <v>-1308.69</v>
      </c>
      <c r="D90" s="5">
        <v>0</v>
      </c>
      <c r="E90" s="5">
        <v>0</v>
      </c>
    </row>
    <row r="91" spans="2:5" ht="13.5" customHeight="1">
      <c r="B91" s="4" t="s">
        <v>85</v>
      </c>
      <c r="C91" s="5">
        <v>-596.87</v>
      </c>
      <c r="D91" s="5">
        <v>0</v>
      </c>
      <c r="E91" s="5">
        <v>0</v>
      </c>
    </row>
    <row r="92" spans="2:5" ht="13.5" customHeight="1">
      <c r="B92" s="4" t="s">
        <v>86</v>
      </c>
      <c r="C92" s="5">
        <v>-4421.39</v>
      </c>
      <c r="D92" s="5">
        <v>0</v>
      </c>
      <c r="E92" s="5">
        <v>-776.9</v>
      </c>
    </row>
    <row r="93" spans="2:5" ht="13.5" customHeight="1">
      <c r="B93" s="4" t="s">
        <v>87</v>
      </c>
      <c r="C93" s="5">
        <v>-4922.43</v>
      </c>
      <c r="D93" s="5">
        <v>0</v>
      </c>
      <c r="E93" s="5">
        <v>-153</v>
      </c>
    </row>
    <row r="94" spans="2:5" ht="13.5" customHeight="1">
      <c r="B94" s="4" t="s">
        <v>88</v>
      </c>
      <c r="C94" s="5">
        <v>-33.37</v>
      </c>
      <c r="D94" s="5">
        <v>0</v>
      </c>
      <c r="E94" s="5">
        <v>-9.89</v>
      </c>
    </row>
    <row r="95" spans="2:5" ht="13.5" customHeight="1">
      <c r="B95" s="4" t="s">
        <v>89</v>
      </c>
      <c r="C95" s="5">
        <v>-91.8</v>
      </c>
      <c r="D95" s="5">
        <v>0</v>
      </c>
      <c r="E95" s="5">
        <v>-4.04</v>
      </c>
    </row>
    <row r="96" spans="2:5" ht="13.5" customHeight="1">
      <c r="B96" s="4" t="s">
        <v>90</v>
      </c>
      <c r="C96" s="5">
        <v>-38.64</v>
      </c>
      <c r="D96" s="5">
        <v>0</v>
      </c>
      <c r="E96" s="5">
        <v>0</v>
      </c>
    </row>
    <row r="97" spans="2:5" ht="13.5" customHeight="1">
      <c r="B97" s="4" t="s">
        <v>91</v>
      </c>
      <c r="C97" s="5">
        <v>-85</v>
      </c>
      <c r="D97" s="5">
        <v>0</v>
      </c>
      <c r="E97" s="5">
        <v>-11</v>
      </c>
    </row>
    <row r="98" spans="2:5" ht="13.5" customHeight="1">
      <c r="B98" s="4" t="s">
        <v>92</v>
      </c>
      <c r="C98" s="5">
        <v>-2139.41</v>
      </c>
      <c r="D98" s="5">
        <v>0</v>
      </c>
      <c r="E98" s="5">
        <v>-1827</v>
      </c>
    </row>
    <row r="99" spans="2:5" ht="13.5" customHeight="1">
      <c r="B99" s="4" t="s">
        <v>93</v>
      </c>
      <c r="C99" s="5">
        <v>0</v>
      </c>
      <c r="D99" s="5">
        <v>0</v>
      </c>
      <c r="E99" s="5">
        <v>-3598.5</v>
      </c>
    </row>
    <row r="100" spans="2:5" ht="13.5" customHeight="1">
      <c r="B100" s="4" t="s">
        <v>94</v>
      </c>
      <c r="C100" s="5">
        <v>0</v>
      </c>
      <c r="D100" s="5">
        <v>0</v>
      </c>
      <c r="E100" s="5">
        <v>-5685.94</v>
      </c>
    </row>
    <row r="101" spans="2:5" ht="13.5" customHeight="1">
      <c r="B101" s="4" t="s">
        <v>95</v>
      </c>
      <c r="C101" s="5">
        <v>0</v>
      </c>
      <c r="D101" s="5">
        <v>0</v>
      </c>
      <c r="E101" s="5">
        <v>-549.89</v>
      </c>
    </row>
    <row r="102" spans="2:5" ht="13.5" customHeight="1">
      <c r="B102" s="6" t="s">
        <v>96</v>
      </c>
      <c r="C102" s="7">
        <v>110636</v>
      </c>
      <c r="D102" s="7">
        <v>82791</v>
      </c>
      <c r="E102" s="7">
        <v>71952</v>
      </c>
    </row>
    <row r="103" spans="2:5" ht="13.5" customHeight="1">
      <c r="B103" s="2" t="s">
        <v>97</v>
      </c>
      <c r="C103" s="2"/>
      <c r="D103" s="2"/>
      <c r="E103" s="2"/>
    </row>
    <row r="104" spans="2:5" ht="13.5" customHeight="1">
      <c r="B104" s="2" t="s">
        <v>98</v>
      </c>
      <c r="C104" s="3">
        <v>0</v>
      </c>
      <c r="D104" s="3">
        <v>0</v>
      </c>
      <c r="E104" s="3">
        <v>0</v>
      </c>
    </row>
    <row r="105" spans="2:5" ht="13.5" customHeight="1">
      <c r="B105" s="6" t="s">
        <v>99</v>
      </c>
      <c r="C105" s="7">
        <v>123253</v>
      </c>
      <c r="D105" s="7">
        <v>93833</v>
      </c>
      <c r="E105" s="7">
        <v>84236</v>
      </c>
    </row>
    <row r="106" spans="2:5" ht="13.5" customHeight="1">
      <c r="B106" s="2" t="s">
        <v>100</v>
      </c>
      <c r="C106" s="2"/>
      <c r="D106" s="2"/>
      <c r="E106" s="2"/>
    </row>
    <row r="107" spans="2:5" ht="13.5" customHeight="1">
      <c r="B107" s="2" t="s">
        <v>101</v>
      </c>
      <c r="C107" s="3">
        <v>109043</v>
      </c>
      <c r="D107" s="3">
        <v>119982</v>
      </c>
      <c r="E107" s="3">
        <v>61682</v>
      </c>
    </row>
    <row r="108" spans="2:5" ht="13.5" customHeight="1">
      <c r="B108" s="4" t="s">
        <v>102</v>
      </c>
      <c r="C108" s="5">
        <v>0</v>
      </c>
      <c r="D108" s="5">
        <v>0</v>
      </c>
      <c r="E108" s="5">
        <v>-12926.29</v>
      </c>
    </row>
    <row r="109" spans="2:5" ht="13.5" customHeight="1">
      <c r="B109" s="4" t="s">
        <v>103</v>
      </c>
      <c r="C109" s="5">
        <v>-101423.6</v>
      </c>
      <c r="D109" s="5">
        <v>0</v>
      </c>
      <c r="E109" s="5">
        <v>-48755.55</v>
      </c>
    </row>
    <row r="110" spans="2:5" ht="13.5" customHeight="1">
      <c r="B110" s="4" t="s">
        <v>104</v>
      </c>
      <c r="C110" s="5">
        <v>-2844.7</v>
      </c>
      <c r="D110" s="5">
        <v>0</v>
      </c>
      <c r="E110" s="5">
        <v>0</v>
      </c>
    </row>
    <row r="111" spans="2:5" ht="13.5" customHeight="1">
      <c r="B111" s="4" t="s">
        <v>105</v>
      </c>
      <c r="C111" s="5">
        <v>-910.9</v>
      </c>
      <c r="D111" s="5">
        <v>0</v>
      </c>
      <c r="E111" s="5">
        <v>0</v>
      </c>
    </row>
    <row r="112" spans="2:5" ht="13.5" customHeight="1">
      <c r="B112" s="4" t="s">
        <v>106</v>
      </c>
      <c r="C112" s="5">
        <v>-2417.85</v>
      </c>
      <c r="D112" s="5">
        <v>0</v>
      </c>
      <c r="E112" s="5">
        <v>0</v>
      </c>
    </row>
    <row r="113" spans="2:5" ht="13.5" customHeight="1">
      <c r="B113" s="4" t="s">
        <v>107</v>
      </c>
      <c r="C113" s="5">
        <v>-1445.58</v>
      </c>
      <c r="D113" s="5">
        <v>0</v>
      </c>
      <c r="E113" s="5">
        <v>0</v>
      </c>
    </row>
    <row r="114" spans="2:5" ht="13.5" customHeight="1">
      <c r="B114" s="2" t="s">
        <v>108</v>
      </c>
      <c r="C114" s="2"/>
      <c r="D114" s="2"/>
      <c r="E114" s="2"/>
    </row>
    <row r="115" spans="2:5" ht="13.5" customHeight="1">
      <c r="B115" s="2" t="s">
        <v>109</v>
      </c>
      <c r="C115" s="3">
        <v>0</v>
      </c>
      <c r="D115" s="3">
        <v>0</v>
      </c>
      <c r="E115" s="3">
        <v>33</v>
      </c>
    </row>
    <row r="116" spans="2:5" ht="13.5" customHeight="1">
      <c r="B116" s="4" t="s">
        <v>110</v>
      </c>
      <c r="C116" s="5">
        <v>0</v>
      </c>
      <c r="D116" s="5">
        <v>0</v>
      </c>
      <c r="E116" s="5">
        <v>-32.61</v>
      </c>
    </row>
    <row r="117" spans="2:5" ht="13.5" customHeight="1">
      <c r="B117" s="2" t="s">
        <v>111</v>
      </c>
      <c r="C117" s="3">
        <v>0</v>
      </c>
      <c r="D117" s="3">
        <v>0</v>
      </c>
      <c r="E117" s="3">
        <v>33</v>
      </c>
    </row>
    <row r="118" spans="2:5" ht="13.5" customHeight="1">
      <c r="B118" s="2" t="s">
        <v>28</v>
      </c>
      <c r="C118" s="2"/>
      <c r="D118" s="2"/>
      <c r="E118" s="2"/>
    </row>
    <row r="119" spans="2:5" ht="13.5" customHeight="1">
      <c r="B119" s="6" t="s">
        <v>112</v>
      </c>
      <c r="C119" s="7">
        <v>109043</v>
      </c>
      <c r="D119" s="7">
        <v>119982</v>
      </c>
      <c r="E119" s="7">
        <v>61715</v>
      </c>
    </row>
    <row r="120" spans="2:5" ht="13.5" customHeight="1">
      <c r="B120" s="2" t="s">
        <v>113</v>
      </c>
      <c r="C120" s="2"/>
      <c r="D120" s="2"/>
      <c r="E120" s="2"/>
    </row>
    <row r="121" spans="2:5" ht="13.5" customHeight="1">
      <c r="B121" s="6" t="s">
        <v>114</v>
      </c>
      <c r="C121" s="7">
        <v>2842</v>
      </c>
      <c r="D121" s="7">
        <v>3040</v>
      </c>
      <c r="E121" s="7">
        <v>2215</v>
      </c>
    </row>
    <row r="122" spans="2:5" ht="13.5" customHeight="1">
      <c r="B122" s="4" t="s">
        <v>115</v>
      </c>
      <c r="C122" s="5">
        <v>2841.53</v>
      </c>
      <c r="D122" s="5">
        <v>0</v>
      </c>
      <c r="E122" s="5">
        <v>2214.85</v>
      </c>
    </row>
    <row r="123" spans="2:7" ht="13.5" customHeight="1">
      <c r="B123" s="6" t="s">
        <v>116</v>
      </c>
      <c r="C123" s="7">
        <v>28443</v>
      </c>
      <c r="D123" s="7">
        <v>10933</v>
      </c>
      <c r="E123" s="7">
        <v>15585</v>
      </c>
      <c r="G123" s="71"/>
    </row>
    <row r="124" spans="2:5" ht="13.5" customHeight="1">
      <c r="B124" s="4" t="s">
        <v>117</v>
      </c>
      <c r="C124" s="5">
        <v>1804.2</v>
      </c>
      <c r="D124" s="5">
        <v>0</v>
      </c>
      <c r="E124" s="5">
        <v>0</v>
      </c>
    </row>
    <row r="125" spans="2:5" ht="13.5" customHeight="1">
      <c r="B125" s="4" t="s">
        <v>118</v>
      </c>
      <c r="C125" s="5">
        <v>0</v>
      </c>
      <c r="D125" s="5">
        <v>0</v>
      </c>
      <c r="E125" s="5">
        <v>64.5</v>
      </c>
    </row>
    <row r="126" spans="2:5" ht="13.5" customHeight="1">
      <c r="B126" s="4" t="s">
        <v>119</v>
      </c>
      <c r="C126" s="5">
        <v>0</v>
      </c>
      <c r="D126" s="5">
        <v>0</v>
      </c>
      <c r="E126" s="5">
        <v>77.85</v>
      </c>
    </row>
    <row r="127" spans="2:5" ht="13.5" customHeight="1">
      <c r="B127" s="4" t="s">
        <v>120</v>
      </c>
      <c r="C127" s="5">
        <v>2272.39</v>
      </c>
      <c r="D127" s="5">
        <v>0</v>
      </c>
      <c r="E127" s="5">
        <v>1989.05</v>
      </c>
    </row>
    <row r="128" spans="2:5" ht="13.5" customHeight="1">
      <c r="B128" s="4" t="s">
        <v>121</v>
      </c>
      <c r="C128" s="5">
        <v>0</v>
      </c>
      <c r="D128" s="5">
        <v>0</v>
      </c>
      <c r="E128" s="5">
        <v>115</v>
      </c>
    </row>
    <row r="129" spans="2:5" ht="13.5" customHeight="1">
      <c r="B129" s="4" t="s">
        <v>122</v>
      </c>
      <c r="C129" s="5">
        <v>774.67</v>
      </c>
      <c r="D129" s="5">
        <v>0</v>
      </c>
      <c r="E129" s="5">
        <v>266.6</v>
      </c>
    </row>
    <row r="130" spans="2:5" ht="13.5" customHeight="1">
      <c r="B130" s="4" t="s">
        <v>123</v>
      </c>
      <c r="C130" s="5">
        <v>472.48</v>
      </c>
      <c r="D130" s="5">
        <v>0</v>
      </c>
      <c r="E130" s="5">
        <v>383.49</v>
      </c>
    </row>
    <row r="131" spans="2:5" ht="13.5" customHeight="1">
      <c r="B131" s="4" t="s">
        <v>124</v>
      </c>
      <c r="C131" s="5">
        <v>416.3</v>
      </c>
      <c r="D131" s="5">
        <v>0</v>
      </c>
      <c r="E131" s="5">
        <v>265.82</v>
      </c>
    </row>
    <row r="132" spans="2:5" ht="13.5" customHeight="1">
      <c r="B132" s="4" t="s">
        <v>125</v>
      </c>
      <c r="C132" s="5">
        <v>0</v>
      </c>
      <c r="D132" s="5">
        <v>0</v>
      </c>
      <c r="E132" s="5">
        <v>173.1</v>
      </c>
    </row>
    <row r="133" spans="2:5" ht="13.5" customHeight="1">
      <c r="B133" s="4" t="s">
        <v>126</v>
      </c>
      <c r="C133" s="5">
        <v>3120</v>
      </c>
      <c r="D133" s="5">
        <v>0</v>
      </c>
      <c r="E133" s="5">
        <v>3120</v>
      </c>
    </row>
    <row r="134" spans="2:5" ht="13.5" customHeight="1">
      <c r="B134" s="4" t="s">
        <v>127</v>
      </c>
      <c r="C134" s="5">
        <v>610</v>
      </c>
      <c r="D134" s="5">
        <v>0</v>
      </c>
      <c r="E134" s="5">
        <v>180</v>
      </c>
    </row>
    <row r="135" spans="2:5" ht="13.5" customHeight="1">
      <c r="B135" s="4" t="s">
        <v>128</v>
      </c>
      <c r="C135" s="5">
        <v>0</v>
      </c>
      <c r="D135" s="5">
        <v>0</v>
      </c>
      <c r="E135" s="5">
        <v>771.02</v>
      </c>
    </row>
    <row r="136" spans="2:5" ht="13.5" customHeight="1">
      <c r="B136" s="4" t="s">
        <v>129</v>
      </c>
      <c r="C136" s="5">
        <v>582.9</v>
      </c>
      <c r="D136" s="5">
        <v>0</v>
      </c>
      <c r="E136" s="5">
        <v>690.9</v>
      </c>
    </row>
    <row r="137" spans="2:5" ht="13.5" customHeight="1">
      <c r="B137" s="4" t="s">
        <v>130</v>
      </c>
      <c r="C137" s="5">
        <v>0</v>
      </c>
      <c r="D137" s="5">
        <v>0</v>
      </c>
      <c r="E137" s="5">
        <v>528.5</v>
      </c>
    </row>
    <row r="138" spans="2:5" ht="13.5" customHeight="1">
      <c r="B138" s="4" t="s">
        <v>131</v>
      </c>
      <c r="C138" s="5">
        <v>0</v>
      </c>
      <c r="D138" s="5">
        <v>0</v>
      </c>
      <c r="E138" s="5">
        <v>234.04</v>
      </c>
    </row>
    <row r="139" spans="2:5" ht="13.5" customHeight="1">
      <c r="B139" s="4" t="s">
        <v>132</v>
      </c>
      <c r="C139" s="5">
        <v>112</v>
      </c>
      <c r="D139" s="5">
        <v>0</v>
      </c>
      <c r="E139" s="5">
        <v>357.5</v>
      </c>
    </row>
    <row r="140" spans="2:5" ht="13.5" customHeight="1">
      <c r="B140" s="4" t="s">
        <v>133</v>
      </c>
      <c r="C140" s="5">
        <v>160</v>
      </c>
      <c r="D140" s="5">
        <v>0</v>
      </c>
      <c r="E140" s="5">
        <v>0</v>
      </c>
    </row>
    <row r="141" spans="2:5" ht="13.5" customHeight="1">
      <c r="B141" s="4" t="s">
        <v>134</v>
      </c>
      <c r="C141" s="5">
        <v>620</v>
      </c>
      <c r="D141" s="5">
        <v>0</v>
      </c>
      <c r="E141" s="5">
        <v>620</v>
      </c>
    </row>
    <row r="142" spans="2:5" ht="13.5" customHeight="1">
      <c r="B142" s="4" t="s">
        <v>135</v>
      </c>
      <c r="C142" s="5">
        <v>187.7</v>
      </c>
      <c r="D142" s="5">
        <v>0</v>
      </c>
      <c r="E142" s="5">
        <v>0</v>
      </c>
    </row>
    <row r="143" spans="2:5" ht="13.5" customHeight="1">
      <c r="B143" s="4" t="s">
        <v>136</v>
      </c>
      <c r="C143" s="5">
        <v>1278</v>
      </c>
      <c r="D143" s="5">
        <v>0</v>
      </c>
      <c r="E143" s="5">
        <v>241.99</v>
      </c>
    </row>
    <row r="144" spans="2:5" ht="13.5" customHeight="1">
      <c r="B144" s="4" t="s">
        <v>137</v>
      </c>
      <c r="C144" s="5">
        <v>2307.67</v>
      </c>
      <c r="D144" s="5">
        <v>0</v>
      </c>
      <c r="E144" s="5">
        <v>875.56</v>
      </c>
    </row>
    <row r="145" spans="2:5" ht="13.5" customHeight="1">
      <c r="B145" s="4" t="s">
        <v>138</v>
      </c>
      <c r="C145" s="5">
        <v>11639.41</v>
      </c>
      <c r="D145" s="5">
        <v>0</v>
      </c>
      <c r="E145" s="5">
        <v>0</v>
      </c>
    </row>
    <row r="146" spans="2:5" ht="13.5" customHeight="1">
      <c r="B146" s="4" t="s">
        <v>139</v>
      </c>
      <c r="C146" s="5">
        <v>0</v>
      </c>
      <c r="D146" s="5">
        <v>0</v>
      </c>
      <c r="E146" s="5">
        <v>3798.29</v>
      </c>
    </row>
    <row r="147" spans="2:5" ht="13.5" customHeight="1">
      <c r="B147" s="4" t="s">
        <v>140</v>
      </c>
      <c r="C147" s="5">
        <v>0</v>
      </c>
      <c r="D147" s="5">
        <v>0</v>
      </c>
      <c r="E147" s="5">
        <v>175</v>
      </c>
    </row>
    <row r="148" spans="2:5" ht="13.5" customHeight="1">
      <c r="B148" s="4" t="s">
        <v>141</v>
      </c>
      <c r="C148" s="5">
        <v>2085.36</v>
      </c>
      <c r="D148" s="5">
        <v>0</v>
      </c>
      <c r="E148" s="5">
        <v>0</v>
      </c>
    </row>
    <row r="149" spans="2:5" ht="13.5" customHeight="1">
      <c r="B149" s="4" t="s">
        <v>142</v>
      </c>
      <c r="C149" s="5">
        <v>0</v>
      </c>
      <c r="D149" s="5">
        <v>0</v>
      </c>
      <c r="E149" s="5">
        <v>13.5</v>
      </c>
    </row>
    <row r="150" spans="2:5" ht="13.5" customHeight="1">
      <c r="B150" s="4" t="s">
        <v>143</v>
      </c>
      <c r="C150" s="5">
        <v>0</v>
      </c>
      <c r="D150" s="5">
        <v>0</v>
      </c>
      <c r="E150" s="5">
        <v>427.07</v>
      </c>
    </row>
    <row r="151" spans="2:5" ht="13.5" customHeight="1">
      <c r="B151" s="4" t="s">
        <v>144</v>
      </c>
      <c r="C151" s="5">
        <v>0</v>
      </c>
      <c r="D151" s="5">
        <v>0</v>
      </c>
      <c r="E151" s="5">
        <v>55.35</v>
      </c>
    </row>
    <row r="152" spans="2:5" ht="13.5" customHeight="1">
      <c r="B152" s="4" t="s">
        <v>145</v>
      </c>
      <c r="C152" s="5">
        <v>0</v>
      </c>
      <c r="D152" s="5">
        <v>0</v>
      </c>
      <c r="E152" s="5">
        <v>160.62</v>
      </c>
    </row>
    <row r="153" spans="2:5" ht="13.5" customHeight="1">
      <c r="B153" s="6" t="s">
        <v>146</v>
      </c>
      <c r="C153" s="7">
        <v>17279</v>
      </c>
      <c r="D153" s="7">
        <v>17082</v>
      </c>
      <c r="E153" s="7">
        <v>16180</v>
      </c>
    </row>
    <row r="154" spans="2:5" ht="13.5" customHeight="1">
      <c r="B154" s="4" t="s">
        <v>147</v>
      </c>
      <c r="C154" s="5">
        <v>17279.05</v>
      </c>
      <c r="D154" s="5">
        <v>0</v>
      </c>
      <c r="E154" s="5">
        <v>16000</v>
      </c>
    </row>
    <row r="155" spans="2:5" ht="13.5" customHeight="1">
      <c r="B155" s="4" t="s">
        <v>148</v>
      </c>
      <c r="C155" s="5">
        <v>0</v>
      </c>
      <c r="D155" s="5">
        <v>0</v>
      </c>
      <c r="E155" s="5">
        <v>180</v>
      </c>
    </row>
    <row r="156" spans="2:5" ht="13.5" customHeight="1">
      <c r="B156" s="6" t="s">
        <v>149</v>
      </c>
      <c r="C156" s="6"/>
      <c r="D156" s="6"/>
      <c r="E156" s="6"/>
    </row>
    <row r="157" spans="2:5" ht="13.5" customHeight="1">
      <c r="B157" s="6" t="s">
        <v>150</v>
      </c>
      <c r="C157" s="7">
        <v>30188</v>
      </c>
      <c r="D157" s="7">
        <v>56099</v>
      </c>
      <c r="E157" s="7">
        <v>14083</v>
      </c>
    </row>
    <row r="158" spans="2:5" ht="13.5" customHeight="1">
      <c r="B158" s="4" t="s">
        <v>151</v>
      </c>
      <c r="C158" s="5">
        <v>30188.21</v>
      </c>
      <c r="D158" s="5">
        <v>0</v>
      </c>
      <c r="E158" s="5">
        <v>14082.94</v>
      </c>
    </row>
    <row r="159" spans="2:5" ht="13.5" customHeight="1">
      <c r="B159" s="6" t="s">
        <v>152</v>
      </c>
      <c r="C159" s="7">
        <v>5407</v>
      </c>
      <c r="D159" s="7">
        <v>14956</v>
      </c>
      <c r="E159" s="7">
        <v>3218</v>
      </c>
    </row>
    <row r="160" spans="2:5" ht="13.5" customHeight="1">
      <c r="B160" s="4" t="s">
        <v>153</v>
      </c>
      <c r="C160" s="5">
        <v>5406.69</v>
      </c>
      <c r="D160" s="5">
        <v>0</v>
      </c>
      <c r="E160" s="5">
        <v>3217.63</v>
      </c>
    </row>
    <row r="161" spans="2:5" ht="13.5" customHeight="1">
      <c r="B161" s="2" t="s">
        <v>154</v>
      </c>
      <c r="C161" s="3">
        <v>1484</v>
      </c>
      <c r="D161" s="3">
        <v>1454</v>
      </c>
      <c r="E161" s="3">
        <v>766</v>
      </c>
    </row>
    <row r="162" spans="2:5" ht="13.5" customHeight="1">
      <c r="B162" s="6" t="s">
        <v>155</v>
      </c>
      <c r="C162" s="7">
        <v>1484</v>
      </c>
      <c r="D162" s="7">
        <v>1454</v>
      </c>
      <c r="E162" s="7">
        <v>550</v>
      </c>
    </row>
    <row r="163" spans="2:5" ht="13.5" customHeight="1">
      <c r="B163" s="4" t="s">
        <v>156</v>
      </c>
      <c r="C163" s="5">
        <v>1483.91</v>
      </c>
      <c r="D163" s="5">
        <v>0</v>
      </c>
      <c r="E163" s="5">
        <v>549.89</v>
      </c>
    </row>
    <row r="164" spans="2:5" ht="13.5" customHeight="1">
      <c r="B164" s="2" t="s">
        <v>157</v>
      </c>
      <c r="C164" s="3">
        <v>0</v>
      </c>
      <c r="D164" s="3">
        <v>0</v>
      </c>
      <c r="E164" s="3">
        <v>216</v>
      </c>
    </row>
    <row r="165" spans="2:5" ht="13.5" customHeight="1">
      <c r="B165" s="4" t="s">
        <v>158</v>
      </c>
      <c r="C165" s="5">
        <v>0</v>
      </c>
      <c r="D165" s="5">
        <v>0</v>
      </c>
      <c r="E165" s="5">
        <v>207.28</v>
      </c>
    </row>
    <row r="166" spans="2:5" ht="13.5" customHeight="1">
      <c r="B166" s="4" t="s">
        <v>159</v>
      </c>
      <c r="C166" s="5">
        <v>0</v>
      </c>
      <c r="D166" s="5">
        <v>0</v>
      </c>
      <c r="E166" s="5">
        <v>8.8</v>
      </c>
    </row>
    <row r="167" spans="2:5" ht="13.5" customHeight="1">
      <c r="B167" s="6" t="s">
        <v>160</v>
      </c>
      <c r="C167" s="7">
        <v>37079</v>
      </c>
      <c r="D167" s="7">
        <v>72509</v>
      </c>
      <c r="E167" s="7">
        <v>18067</v>
      </c>
    </row>
    <row r="168" spans="2:5" ht="13.5" customHeight="1">
      <c r="B168" s="2" t="s">
        <v>161</v>
      </c>
      <c r="C168" s="2"/>
      <c r="D168" s="2"/>
      <c r="E168" s="2"/>
    </row>
    <row r="169" spans="2:5" ht="13.5" customHeight="1">
      <c r="B169" s="6" t="s">
        <v>162</v>
      </c>
      <c r="C169" s="7">
        <v>11491</v>
      </c>
      <c r="D169" s="7">
        <v>10439</v>
      </c>
      <c r="E169" s="7">
        <v>5187</v>
      </c>
    </row>
    <row r="170" spans="2:5" ht="13.5" customHeight="1">
      <c r="B170" s="2" t="s">
        <v>163</v>
      </c>
      <c r="C170" s="3">
        <v>7134</v>
      </c>
      <c r="D170" s="3">
        <v>6551</v>
      </c>
      <c r="E170" s="3">
        <v>3277</v>
      </c>
    </row>
    <row r="171" spans="2:5" ht="13.5" customHeight="1">
      <c r="B171" s="4" t="s">
        <v>164</v>
      </c>
      <c r="C171" s="5">
        <v>400</v>
      </c>
      <c r="D171" s="5">
        <v>0</v>
      </c>
      <c r="E171" s="5">
        <v>387.95</v>
      </c>
    </row>
    <row r="172" spans="2:5" ht="13.5" customHeight="1">
      <c r="B172" s="4" t="s">
        <v>165</v>
      </c>
      <c r="C172" s="5">
        <v>1583.08</v>
      </c>
      <c r="D172" s="5">
        <v>0</v>
      </c>
      <c r="E172" s="5">
        <v>390.12</v>
      </c>
    </row>
    <row r="173" spans="2:5" ht="13.5" customHeight="1">
      <c r="B173" s="4" t="s">
        <v>166</v>
      </c>
      <c r="C173" s="5">
        <v>4400</v>
      </c>
      <c r="D173" s="5">
        <v>0</v>
      </c>
      <c r="E173" s="5">
        <v>1940.82</v>
      </c>
    </row>
    <row r="174" spans="2:5" ht="13.5" customHeight="1">
      <c r="B174" s="4" t="s">
        <v>167</v>
      </c>
      <c r="C174" s="5">
        <v>751</v>
      </c>
      <c r="D174" s="5">
        <v>0</v>
      </c>
      <c r="E174" s="5">
        <v>558.33</v>
      </c>
    </row>
    <row r="175" spans="2:5" ht="13.5" customHeight="1">
      <c r="B175" s="2" t="s">
        <v>168</v>
      </c>
      <c r="C175" s="3">
        <v>4357</v>
      </c>
      <c r="D175" s="3">
        <v>3888</v>
      </c>
      <c r="E175" s="3">
        <v>1910</v>
      </c>
    </row>
    <row r="176" spans="2:5" ht="13.5" customHeight="1">
      <c r="B176" s="4" t="s">
        <v>169</v>
      </c>
      <c r="C176" s="5">
        <v>1911</v>
      </c>
      <c r="D176" s="5">
        <v>0</v>
      </c>
      <c r="E176" s="5">
        <v>1317.23</v>
      </c>
    </row>
    <row r="177" spans="2:5" ht="13.5" customHeight="1">
      <c r="B177" s="4" t="s">
        <v>170</v>
      </c>
      <c r="C177" s="5">
        <v>1853.92</v>
      </c>
      <c r="D177" s="5">
        <v>0</v>
      </c>
      <c r="E177" s="5">
        <v>305.89</v>
      </c>
    </row>
    <row r="178" spans="2:5" ht="13.5" customHeight="1">
      <c r="B178" s="4" t="s">
        <v>171</v>
      </c>
      <c r="C178" s="5">
        <v>446.5</v>
      </c>
      <c r="D178" s="5">
        <v>0</v>
      </c>
      <c r="E178" s="5">
        <v>248.65</v>
      </c>
    </row>
    <row r="179" spans="2:5" ht="13.5" customHeight="1">
      <c r="B179" s="4" t="s">
        <v>172</v>
      </c>
      <c r="C179" s="5">
        <v>145.77</v>
      </c>
      <c r="D179" s="5">
        <v>0</v>
      </c>
      <c r="E179" s="5">
        <v>37.69</v>
      </c>
    </row>
    <row r="180" spans="2:5" ht="13.5" customHeight="1">
      <c r="B180" s="6" t="s">
        <v>173</v>
      </c>
      <c r="C180" s="7">
        <v>11491</v>
      </c>
      <c r="D180" s="7">
        <v>10439</v>
      </c>
      <c r="E180" s="7">
        <v>5187</v>
      </c>
    </row>
    <row r="181" spans="2:5" ht="13.5" customHeight="1">
      <c r="B181" s="6" t="s">
        <v>174</v>
      </c>
      <c r="C181" s="7">
        <v>3931</v>
      </c>
      <c r="D181" s="7">
        <v>2896</v>
      </c>
      <c r="E181" s="7">
        <v>1979</v>
      </c>
    </row>
    <row r="182" spans="2:5" ht="13.5" customHeight="1">
      <c r="B182" s="4" t="s">
        <v>175</v>
      </c>
      <c r="C182" s="5">
        <v>241.89</v>
      </c>
      <c r="D182" s="5">
        <v>0</v>
      </c>
      <c r="E182" s="5">
        <v>415.83</v>
      </c>
    </row>
    <row r="183" spans="2:5" ht="13.5" customHeight="1">
      <c r="B183" s="4" t="s">
        <v>176</v>
      </c>
      <c r="C183" s="5">
        <v>203</v>
      </c>
      <c r="D183" s="5">
        <v>0</v>
      </c>
      <c r="E183" s="5">
        <v>200</v>
      </c>
    </row>
    <row r="184" spans="2:5" ht="13.5" customHeight="1">
      <c r="B184" s="4" t="s">
        <v>177</v>
      </c>
      <c r="C184" s="5">
        <v>0</v>
      </c>
      <c r="D184" s="5">
        <v>0</v>
      </c>
      <c r="E184" s="5">
        <v>207.58</v>
      </c>
    </row>
    <row r="185" spans="2:5" ht="13.5" customHeight="1">
      <c r="B185" s="4" t="s">
        <v>178</v>
      </c>
      <c r="C185" s="5">
        <v>309.87</v>
      </c>
      <c r="D185" s="5">
        <v>0</v>
      </c>
      <c r="E185" s="5">
        <v>305.97</v>
      </c>
    </row>
    <row r="186" spans="2:5" ht="13.5" customHeight="1">
      <c r="B186" s="4" t="s">
        <v>179</v>
      </c>
      <c r="C186" s="5">
        <v>717.82</v>
      </c>
      <c r="D186" s="5">
        <v>0</v>
      </c>
      <c r="E186" s="5">
        <v>0</v>
      </c>
    </row>
    <row r="187" spans="2:5" ht="13.5" customHeight="1">
      <c r="B187" s="4" t="s">
        <v>180</v>
      </c>
      <c r="C187" s="5">
        <v>2457.97</v>
      </c>
      <c r="D187" s="5">
        <v>0</v>
      </c>
      <c r="E187" s="5">
        <v>552.57</v>
      </c>
    </row>
    <row r="188" spans="2:5" ht="13.5" customHeight="1">
      <c r="B188" s="4" t="s">
        <v>181</v>
      </c>
      <c r="C188" s="5">
        <v>0</v>
      </c>
      <c r="D188" s="5">
        <v>0</v>
      </c>
      <c r="E188" s="5">
        <v>296.08</v>
      </c>
    </row>
    <row r="189" spans="2:5" ht="13.5" customHeight="1">
      <c r="B189" s="6" t="s">
        <v>182</v>
      </c>
      <c r="C189" s="7">
        <v>101065</v>
      </c>
      <c r="D189" s="7">
        <v>116899</v>
      </c>
      <c r="E189" s="7">
        <v>59213</v>
      </c>
    </row>
    <row r="190" spans="2:5" ht="13.5" customHeight="1">
      <c r="B190" s="2" t="s">
        <v>183</v>
      </c>
      <c r="C190" s="3">
        <v>7978</v>
      </c>
      <c r="D190" s="3">
        <v>3083</v>
      </c>
      <c r="E190" s="3">
        <v>2502</v>
      </c>
    </row>
    <row r="191" spans="2:5" ht="13.5" customHeight="1">
      <c r="B191" s="2" t="s">
        <v>184</v>
      </c>
      <c r="C191" s="2"/>
      <c r="D191" s="2"/>
      <c r="E191" s="2"/>
    </row>
    <row r="192" spans="2:5" ht="13.5" customHeight="1">
      <c r="B192" s="2" t="s">
        <v>185</v>
      </c>
      <c r="C192" s="2"/>
      <c r="D192" s="2"/>
      <c r="E192" s="2"/>
    </row>
    <row r="193" spans="2:5" ht="13.5" customHeight="1">
      <c r="B193" s="2" t="s">
        <v>186</v>
      </c>
      <c r="C193" s="3">
        <v>7886</v>
      </c>
      <c r="D193" s="3">
        <v>6359</v>
      </c>
      <c r="E193" s="3">
        <v>25</v>
      </c>
    </row>
    <row r="194" spans="2:5" ht="13.5" customHeight="1">
      <c r="B194" s="4" t="s">
        <v>187</v>
      </c>
      <c r="C194" s="5">
        <v>7.07</v>
      </c>
      <c r="D194" s="5">
        <v>0</v>
      </c>
      <c r="E194" s="5">
        <v>24.68</v>
      </c>
    </row>
    <row r="195" spans="2:5" ht="13.5" customHeight="1">
      <c r="B195" s="4" t="s">
        <v>188</v>
      </c>
      <c r="C195" s="5">
        <v>6489.62</v>
      </c>
      <c r="D195" s="5">
        <v>0</v>
      </c>
      <c r="E195" s="5">
        <v>0</v>
      </c>
    </row>
    <row r="196" spans="2:5" ht="13.5" customHeight="1">
      <c r="B196" s="4" t="s">
        <v>189</v>
      </c>
      <c r="C196" s="5">
        <v>1013.12</v>
      </c>
      <c r="D196" s="5">
        <v>0</v>
      </c>
      <c r="E196" s="5">
        <v>0</v>
      </c>
    </row>
    <row r="197" spans="2:5" ht="13.5" customHeight="1">
      <c r="B197" s="4" t="s">
        <v>190</v>
      </c>
      <c r="C197" s="5">
        <v>176.33</v>
      </c>
      <c r="D197" s="5">
        <v>0</v>
      </c>
      <c r="E197" s="5">
        <v>0</v>
      </c>
    </row>
    <row r="198" spans="2:5" ht="13.5" customHeight="1">
      <c r="B198" s="4" t="s">
        <v>191</v>
      </c>
      <c r="C198" s="5">
        <v>199.96</v>
      </c>
      <c r="D198" s="5">
        <v>0</v>
      </c>
      <c r="E198" s="5">
        <v>0</v>
      </c>
    </row>
    <row r="199" spans="2:5" ht="13.5" customHeight="1">
      <c r="B199" s="6" t="s">
        <v>192</v>
      </c>
      <c r="C199" s="7">
        <v>7886</v>
      </c>
      <c r="D199" s="7">
        <v>6359</v>
      </c>
      <c r="E199" s="7">
        <v>25</v>
      </c>
    </row>
    <row r="200" spans="2:5" ht="13.5" customHeight="1">
      <c r="B200" s="2" t="s">
        <v>28</v>
      </c>
      <c r="C200" s="2"/>
      <c r="D200" s="2"/>
      <c r="E200" s="2"/>
    </row>
    <row r="201" spans="2:5" ht="13.5" customHeight="1">
      <c r="B201" s="6" t="s">
        <v>193</v>
      </c>
      <c r="C201" s="7">
        <v>-7886</v>
      </c>
      <c r="D201" s="7">
        <v>-6359</v>
      </c>
      <c r="E201" s="7">
        <v>-25</v>
      </c>
    </row>
    <row r="202" spans="2:5" ht="13.5" customHeight="1">
      <c r="B202" s="2" t="s">
        <v>194</v>
      </c>
      <c r="C202" s="2"/>
      <c r="D202" s="2"/>
      <c r="E202" s="2"/>
    </row>
    <row r="203" spans="2:5" ht="13.5" customHeight="1">
      <c r="B203" s="2" t="s">
        <v>195</v>
      </c>
      <c r="C203" s="3">
        <v>0</v>
      </c>
      <c r="D203" s="3">
        <v>0</v>
      </c>
      <c r="E203" s="3">
        <v>0</v>
      </c>
    </row>
    <row r="204" spans="2:5" ht="13.5" customHeight="1">
      <c r="B204" s="2" t="s">
        <v>196</v>
      </c>
      <c r="C204" s="2"/>
      <c r="D204" s="2"/>
      <c r="E204" s="2"/>
    </row>
    <row r="205" spans="2:5" ht="13.5" customHeight="1">
      <c r="B205" s="2" t="s">
        <v>197</v>
      </c>
      <c r="C205" s="2"/>
      <c r="D205" s="2"/>
      <c r="E205" s="2"/>
    </row>
    <row r="206" spans="2:5" ht="13.5" customHeight="1">
      <c r="B206" s="2" t="s">
        <v>65</v>
      </c>
      <c r="C206" s="3">
        <v>0</v>
      </c>
      <c r="D206" s="3">
        <v>0</v>
      </c>
      <c r="E206" s="3">
        <v>2</v>
      </c>
    </row>
    <row r="207" spans="2:5" ht="13.5" customHeight="1">
      <c r="B207" s="2" t="s">
        <v>109</v>
      </c>
      <c r="C207" s="3">
        <v>0</v>
      </c>
      <c r="D207" s="3">
        <v>29</v>
      </c>
      <c r="E207" s="3">
        <v>0</v>
      </c>
    </row>
    <row r="208" spans="2:5" ht="13.5" customHeight="1">
      <c r="B208" s="2" t="s">
        <v>198</v>
      </c>
      <c r="C208" s="3">
        <v>0</v>
      </c>
      <c r="D208" s="3">
        <v>29</v>
      </c>
      <c r="E208" s="3">
        <v>2</v>
      </c>
    </row>
    <row r="209" spans="2:5" ht="13.5" customHeight="1">
      <c r="B209" s="2" t="s">
        <v>199</v>
      </c>
      <c r="C209" s="2"/>
      <c r="D209" s="2"/>
      <c r="E209" s="2"/>
    </row>
    <row r="210" spans="2:5" ht="13.5" customHeight="1">
      <c r="B210" s="2" t="s">
        <v>109</v>
      </c>
      <c r="C210" s="3">
        <v>0</v>
      </c>
      <c r="D210" s="3">
        <v>0</v>
      </c>
      <c r="E210" s="3">
        <v>194</v>
      </c>
    </row>
    <row r="211" spans="2:5" ht="13.5" customHeight="1">
      <c r="B211" s="4" t="s">
        <v>200</v>
      </c>
      <c r="C211" s="5">
        <v>0</v>
      </c>
      <c r="D211" s="5">
        <v>0</v>
      </c>
      <c r="E211" s="5">
        <v>8.27</v>
      </c>
    </row>
    <row r="212" spans="2:5" ht="13.5" customHeight="1">
      <c r="B212" s="4" t="s">
        <v>201</v>
      </c>
      <c r="C212" s="5">
        <v>0</v>
      </c>
      <c r="D212" s="5">
        <v>0</v>
      </c>
      <c r="E212" s="5">
        <v>185.42</v>
      </c>
    </row>
    <row r="213" spans="2:5" ht="13.5" customHeight="1">
      <c r="B213" s="2" t="s">
        <v>202</v>
      </c>
      <c r="C213" s="3">
        <v>0</v>
      </c>
      <c r="D213" s="3">
        <v>0</v>
      </c>
      <c r="E213" s="3">
        <v>194</v>
      </c>
    </row>
    <row r="214" spans="2:5" ht="13.5" customHeight="1">
      <c r="B214" s="2" t="s">
        <v>28</v>
      </c>
      <c r="C214" s="2"/>
      <c r="D214" s="2"/>
      <c r="E214" s="2"/>
    </row>
    <row r="215" spans="2:5" ht="13.5" customHeight="1">
      <c r="B215" s="2" t="s">
        <v>203</v>
      </c>
      <c r="C215" s="3">
        <v>0</v>
      </c>
      <c r="D215" s="3">
        <v>29</v>
      </c>
      <c r="E215" s="3">
        <v>-192</v>
      </c>
    </row>
    <row r="216" spans="2:5" ht="13.5" customHeight="1">
      <c r="B216" s="6" t="s">
        <v>204</v>
      </c>
      <c r="C216" s="7">
        <v>92</v>
      </c>
      <c r="D216" s="7">
        <v>-3247</v>
      </c>
      <c r="E216" s="7">
        <v>2285</v>
      </c>
    </row>
    <row r="217" spans="2:5" ht="13.5" customHeight="1">
      <c r="B217" s="2" t="s">
        <v>28</v>
      </c>
      <c r="C217" s="2"/>
      <c r="D217" s="2"/>
      <c r="E217" s="2"/>
    </row>
    <row r="218" spans="2:5" ht="13.5" customHeight="1">
      <c r="B218" s="6" t="s">
        <v>205</v>
      </c>
      <c r="C218" s="7">
        <v>92</v>
      </c>
      <c r="D218" s="7">
        <v>-3247</v>
      </c>
      <c r="E218" s="7">
        <v>2285</v>
      </c>
    </row>
  </sheetData>
  <sheetProtection/>
  <printOptions gridLines="1" headings="1"/>
  <pageMargins left="0" right="0" top="0" bottom="0" header="0" footer="0"/>
  <pageSetup blackAndWhite="1" firstPageNumber="1" useFirstPageNumber="1" horizontalDpi="600" verticalDpi="600" orientation="portrait" paperSize="9" scale="98" r:id="rId3"/>
  <rowBreaks count="3" manualBreakCount="3">
    <brk id="60" max="255" man="1"/>
    <brk id="118" max="255" man="1"/>
    <brk id="17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N78"/>
  <sheetViews>
    <sheetView zoomScalePageLayoutView="0" workbookViewId="0" topLeftCell="A61">
      <selection activeCell="J75" sqref="J75:J77"/>
    </sheetView>
  </sheetViews>
  <sheetFormatPr defaultColWidth="9.33203125" defaultRowHeight="11.25"/>
  <cols>
    <col min="1" max="1" width="4.33203125" style="20" customWidth="1"/>
    <col min="2" max="2" width="13" style="20" customWidth="1"/>
    <col min="3" max="3" width="46.5" style="20" customWidth="1"/>
    <col min="4" max="4" width="14.33203125" style="31" customWidth="1"/>
    <col min="5" max="5" width="11.83203125" style="20" bestFit="1" customWidth="1"/>
    <col min="6" max="6" width="5.5" style="20" customWidth="1"/>
    <col min="7" max="7" width="12.83203125" style="20" bestFit="1" customWidth="1"/>
    <col min="8" max="9" width="9.33203125" style="20" customWidth="1"/>
    <col min="10" max="10" width="11.83203125" style="20" bestFit="1" customWidth="1"/>
    <col min="11" max="12" width="9.33203125" style="20" customWidth="1"/>
    <col min="13" max="13" width="12.5" style="20" bestFit="1" customWidth="1"/>
    <col min="14" max="14" width="11.83203125" style="20" bestFit="1" customWidth="1"/>
    <col min="15" max="16384" width="9.33203125" style="20" customWidth="1"/>
  </cols>
  <sheetData>
    <row r="2" ht="14.25">
      <c r="B2" s="8" t="s">
        <v>235</v>
      </c>
    </row>
    <row r="4" spans="2:14" ht="12.75">
      <c r="B4" s="102" t="s">
        <v>237</v>
      </c>
      <c r="C4" s="103"/>
      <c r="D4" s="30">
        <v>41639</v>
      </c>
      <c r="E4" s="30">
        <v>42004</v>
      </c>
      <c r="G4" s="102"/>
      <c r="H4" s="104"/>
      <c r="I4" s="104"/>
      <c r="J4" s="104"/>
      <c r="K4" s="104"/>
      <c r="L4" s="103"/>
      <c r="M4" s="30">
        <v>41639</v>
      </c>
      <c r="N4" s="30">
        <v>42004</v>
      </c>
    </row>
    <row r="5" ht="12.75">
      <c r="E5" s="31"/>
    </row>
    <row r="6" spans="2:14" ht="12.75">
      <c r="B6" s="21" t="s">
        <v>236</v>
      </c>
      <c r="C6" s="22" t="s">
        <v>207</v>
      </c>
      <c r="D6" s="21" t="s">
        <v>303</v>
      </c>
      <c r="E6" s="21" t="s">
        <v>303</v>
      </c>
      <c r="G6" s="21" t="s">
        <v>236</v>
      </c>
      <c r="H6" s="102" t="s">
        <v>207</v>
      </c>
      <c r="I6" s="104"/>
      <c r="J6" s="104"/>
      <c r="K6" s="104"/>
      <c r="L6" s="103"/>
      <c r="M6" s="21" t="s">
        <v>303</v>
      </c>
      <c r="N6" s="21" t="s">
        <v>303</v>
      </c>
    </row>
    <row r="7" spans="2:13" ht="12.75">
      <c r="B7" s="23">
        <v>63</v>
      </c>
      <c r="C7" s="24" t="s">
        <v>238</v>
      </c>
      <c r="D7" s="62">
        <f>D8+D10+D12</f>
        <v>31526.5</v>
      </c>
      <c r="E7" s="25"/>
      <c r="F7" s="25"/>
      <c r="G7" s="24">
        <v>51</v>
      </c>
      <c r="H7" s="25" t="s">
        <v>305</v>
      </c>
      <c r="I7" s="25"/>
      <c r="J7" s="25"/>
      <c r="K7" s="25"/>
      <c r="L7" s="25"/>
      <c r="M7" s="32">
        <f>M8</f>
        <v>109042.63</v>
      </c>
    </row>
    <row r="8" spans="2:13" ht="12.75">
      <c r="B8" s="24">
        <v>6301</v>
      </c>
      <c r="C8" s="24" t="s">
        <v>239</v>
      </c>
      <c r="D8" s="32">
        <f>SUM(D9)</f>
        <v>1804.2</v>
      </c>
      <c r="G8" s="24">
        <v>5101</v>
      </c>
      <c r="H8" s="25" t="s">
        <v>306</v>
      </c>
      <c r="I8" s="25"/>
      <c r="J8" s="25"/>
      <c r="K8" s="25"/>
      <c r="L8" s="25"/>
      <c r="M8" s="32">
        <f>M9</f>
        <v>109042.63</v>
      </c>
    </row>
    <row r="9" spans="2:13" ht="12.75">
      <c r="B9" s="27">
        <v>630135</v>
      </c>
      <c r="C9" s="27" t="s">
        <v>240</v>
      </c>
      <c r="D9" s="33">
        <v>1804.2</v>
      </c>
      <c r="G9" s="24">
        <v>510103</v>
      </c>
      <c r="H9" s="25" t="s">
        <v>307</v>
      </c>
      <c r="I9" s="25"/>
      <c r="J9" s="25"/>
      <c r="K9" s="25"/>
      <c r="L9" s="25"/>
      <c r="M9" s="32">
        <f>M10+M11+M12+M13+M14</f>
        <v>109042.63</v>
      </c>
    </row>
    <row r="10" spans="2:13" ht="12.75">
      <c r="B10" s="24">
        <v>6305</v>
      </c>
      <c r="C10" s="24" t="s">
        <v>241</v>
      </c>
      <c r="D10" s="32">
        <f>SUM(D11)</f>
        <v>2272.39</v>
      </c>
      <c r="G10" s="27">
        <v>51010301</v>
      </c>
      <c r="H10" s="37" t="s">
        <v>308</v>
      </c>
      <c r="I10" s="37"/>
      <c r="J10" s="37"/>
      <c r="K10" s="37"/>
      <c r="L10" s="37"/>
      <c r="M10" s="36">
        <v>101423.6</v>
      </c>
    </row>
    <row r="11" spans="2:13" ht="12.75">
      <c r="B11" s="28">
        <v>630509</v>
      </c>
      <c r="C11" s="28" t="s">
        <v>242</v>
      </c>
      <c r="D11" s="34">
        <v>2272.39</v>
      </c>
      <c r="G11" s="27">
        <v>51010304</v>
      </c>
      <c r="H11" s="37" t="s">
        <v>309</v>
      </c>
      <c r="I11" s="37"/>
      <c r="J11" s="37"/>
      <c r="K11" s="37"/>
      <c r="L11" s="37"/>
      <c r="M11" s="36">
        <v>2844.7</v>
      </c>
    </row>
    <row r="12" spans="2:13" ht="12.75">
      <c r="B12" s="24">
        <v>6307</v>
      </c>
      <c r="C12" s="24" t="s">
        <v>243</v>
      </c>
      <c r="D12" s="32">
        <f>SUM(D13:D28)</f>
        <v>27449.91</v>
      </c>
      <c r="G12" s="27">
        <v>51010307</v>
      </c>
      <c r="H12" s="37" t="s">
        <v>310</v>
      </c>
      <c r="I12" s="37"/>
      <c r="J12" s="37"/>
      <c r="K12" s="37"/>
      <c r="L12" s="37"/>
      <c r="M12" s="36">
        <v>910.9</v>
      </c>
    </row>
    <row r="13" spans="2:13" ht="12.75">
      <c r="B13" s="26">
        <v>630701</v>
      </c>
      <c r="C13" s="26" t="s">
        <v>244</v>
      </c>
      <c r="D13" s="33">
        <v>774.67</v>
      </c>
      <c r="G13" s="27">
        <v>51010309</v>
      </c>
      <c r="H13" s="37" t="s">
        <v>311</v>
      </c>
      <c r="I13" s="37"/>
      <c r="J13" s="37"/>
      <c r="K13" s="37"/>
      <c r="L13" s="37"/>
      <c r="M13" s="36">
        <v>2417.85</v>
      </c>
    </row>
    <row r="14" spans="2:13" ht="12.75">
      <c r="B14" s="26">
        <v>630703</v>
      </c>
      <c r="C14" s="26" t="s">
        <v>245</v>
      </c>
      <c r="D14" s="33">
        <v>472.48</v>
      </c>
      <c r="G14" s="27">
        <v>51010313</v>
      </c>
      <c r="H14" s="37" t="s">
        <v>312</v>
      </c>
      <c r="I14" s="37"/>
      <c r="J14" s="37"/>
      <c r="K14" s="37"/>
      <c r="L14" s="37"/>
      <c r="M14" s="36">
        <v>1445.58</v>
      </c>
    </row>
    <row r="15" spans="2:4" ht="12.75">
      <c r="B15" s="26">
        <v>630711</v>
      </c>
      <c r="C15" s="26" t="s">
        <v>246</v>
      </c>
      <c r="D15" s="33">
        <v>416.3</v>
      </c>
    </row>
    <row r="16" spans="2:4" ht="12.75">
      <c r="B16" s="26">
        <v>630715</v>
      </c>
      <c r="C16" s="26" t="s">
        <v>247</v>
      </c>
      <c r="D16" s="33">
        <v>2841.53</v>
      </c>
    </row>
    <row r="17" spans="2:4" ht="12.75">
      <c r="B17" s="26">
        <v>630719</v>
      </c>
      <c r="C17" s="26" t="s">
        <v>248</v>
      </c>
      <c r="D17" s="33">
        <v>3120</v>
      </c>
    </row>
    <row r="18" spans="2:4" ht="12.75">
      <c r="B18" s="26">
        <v>630721</v>
      </c>
      <c r="C18" s="26" t="s">
        <v>249</v>
      </c>
      <c r="D18" s="33">
        <v>610</v>
      </c>
    </row>
    <row r="19" spans="2:4" ht="12.75">
      <c r="B19" s="26">
        <v>630725</v>
      </c>
      <c r="C19" s="26" t="s">
        <v>250</v>
      </c>
      <c r="D19" s="33">
        <v>582.9</v>
      </c>
    </row>
    <row r="20" spans="2:4" ht="12.75">
      <c r="B20" s="26">
        <v>630735</v>
      </c>
      <c r="C20" s="26" t="s">
        <v>251</v>
      </c>
      <c r="D20" s="33">
        <v>241.89</v>
      </c>
    </row>
    <row r="21" spans="2:4" ht="12.75">
      <c r="B21" s="26">
        <v>630743</v>
      </c>
      <c r="C21" s="26" t="s">
        <v>252</v>
      </c>
      <c r="D21" s="33">
        <v>112</v>
      </c>
    </row>
    <row r="22" spans="2:4" ht="12.75">
      <c r="B22" s="26">
        <v>630745</v>
      </c>
      <c r="C22" s="26" t="s">
        <v>253</v>
      </c>
      <c r="D22" s="33">
        <v>160</v>
      </c>
    </row>
    <row r="23" spans="2:4" ht="12.75">
      <c r="B23" s="26">
        <v>630747</v>
      </c>
      <c r="C23" s="26" t="s">
        <v>254</v>
      </c>
      <c r="D23" s="33">
        <v>620</v>
      </c>
    </row>
    <row r="24" spans="2:4" ht="12.75">
      <c r="B24" s="26">
        <v>630753</v>
      </c>
      <c r="C24" s="26" t="s">
        <v>255</v>
      </c>
      <c r="D24" s="33">
        <v>187.7</v>
      </c>
    </row>
    <row r="25" spans="2:4" ht="12.75">
      <c r="B25" s="26">
        <v>630759</v>
      </c>
      <c r="C25" s="26" t="s">
        <v>256</v>
      </c>
      <c r="D25" s="33">
        <v>1278</v>
      </c>
    </row>
    <row r="26" spans="2:4" ht="12.75">
      <c r="B26" s="26">
        <v>630763</v>
      </c>
      <c r="C26" s="26" t="s">
        <v>257</v>
      </c>
      <c r="D26" s="33">
        <v>2307.67</v>
      </c>
    </row>
    <row r="27" spans="2:4" ht="12.75">
      <c r="B27" s="26">
        <v>630771</v>
      </c>
      <c r="C27" s="26" t="s">
        <v>258</v>
      </c>
      <c r="D27" s="33">
        <v>11639.41</v>
      </c>
    </row>
    <row r="28" spans="2:4" ht="12.75">
      <c r="B28" s="26">
        <v>630799</v>
      </c>
      <c r="C28" s="26" t="s">
        <v>259</v>
      </c>
      <c r="D28" s="33">
        <v>2085.36</v>
      </c>
    </row>
    <row r="29" spans="2:6" ht="12.75">
      <c r="B29" s="24">
        <v>65</v>
      </c>
      <c r="C29" s="24" t="s">
        <v>260</v>
      </c>
      <c r="D29" s="62">
        <f>D31</f>
        <v>17279.05</v>
      </c>
      <c r="E29" s="25"/>
      <c r="F29" s="25"/>
    </row>
    <row r="30" spans="2:4" ht="12.75">
      <c r="B30" s="26">
        <v>6501</v>
      </c>
      <c r="C30" s="26" t="s">
        <v>260</v>
      </c>
      <c r="D30" s="32">
        <f>D31</f>
        <v>17279.05</v>
      </c>
    </row>
    <row r="31" spans="2:4" ht="12.75">
      <c r="B31" s="26">
        <v>650101</v>
      </c>
      <c r="C31" s="26" t="s">
        <v>261</v>
      </c>
      <c r="D31" s="33">
        <v>17279.05</v>
      </c>
    </row>
    <row r="32" spans="2:4" ht="12.75">
      <c r="B32" s="24">
        <v>67</v>
      </c>
      <c r="C32" s="24" t="s">
        <v>262</v>
      </c>
      <c r="D32" s="62">
        <f>D33+D35+D37</f>
        <v>37078.810000000005</v>
      </c>
    </row>
    <row r="33" spans="2:4" ht="12.75">
      <c r="B33" s="24">
        <v>6701</v>
      </c>
      <c r="C33" s="24" t="s">
        <v>263</v>
      </c>
      <c r="D33" s="32">
        <f>D34</f>
        <v>30188.21</v>
      </c>
    </row>
    <row r="34" spans="2:4" ht="12.75">
      <c r="B34" s="26">
        <v>670103</v>
      </c>
      <c r="C34" s="26" t="s">
        <v>264</v>
      </c>
      <c r="D34" s="33">
        <v>30188.21</v>
      </c>
    </row>
    <row r="35" spans="2:4" ht="12.75">
      <c r="B35" s="24">
        <v>6703</v>
      </c>
      <c r="C35" s="24" t="s">
        <v>265</v>
      </c>
      <c r="D35" s="32">
        <f>D36</f>
        <v>5406.69</v>
      </c>
    </row>
    <row r="36" spans="2:4" ht="12.75">
      <c r="B36" s="26">
        <v>670303</v>
      </c>
      <c r="C36" s="26" t="s">
        <v>266</v>
      </c>
      <c r="D36" s="33">
        <v>5406.69</v>
      </c>
    </row>
    <row r="37" spans="2:4" ht="12.75">
      <c r="B37" s="24">
        <v>6705</v>
      </c>
      <c r="C37" s="24" t="s">
        <v>267</v>
      </c>
      <c r="D37" s="32">
        <f>D38</f>
        <v>1483.91</v>
      </c>
    </row>
    <row r="38" spans="2:4" ht="12.75">
      <c r="B38" s="26">
        <v>670503</v>
      </c>
      <c r="C38" s="26" t="s">
        <v>268</v>
      </c>
      <c r="D38" s="33">
        <v>1483.91</v>
      </c>
    </row>
    <row r="39" spans="2:4" ht="12.75">
      <c r="B39" s="24">
        <v>69</v>
      </c>
      <c r="C39" s="24" t="s">
        <v>269</v>
      </c>
      <c r="D39" s="32">
        <f>D40+D42+D44+D46</f>
        <v>7134.08</v>
      </c>
    </row>
    <row r="40" spans="2:4" ht="12.75">
      <c r="B40" s="26">
        <v>6901</v>
      </c>
      <c r="C40" s="26" t="s">
        <v>270</v>
      </c>
      <c r="D40" s="32">
        <f>D41</f>
        <v>400</v>
      </c>
    </row>
    <row r="41" spans="2:4" ht="12.75">
      <c r="B41" s="26">
        <v>690101</v>
      </c>
      <c r="C41" s="26" t="s">
        <v>271</v>
      </c>
      <c r="D41" s="33">
        <v>400</v>
      </c>
    </row>
    <row r="42" spans="2:4" ht="12.75">
      <c r="B42" s="26">
        <v>6903</v>
      </c>
      <c r="C42" s="26" t="s">
        <v>272</v>
      </c>
      <c r="D42" s="32">
        <f>D43</f>
        <v>1583.08</v>
      </c>
    </row>
    <row r="43" spans="2:4" ht="12.75">
      <c r="B43" s="26">
        <v>690303</v>
      </c>
      <c r="C43" s="26" t="s">
        <v>273</v>
      </c>
      <c r="D43" s="33">
        <v>1583.08</v>
      </c>
    </row>
    <row r="44" spans="2:4" ht="12.75">
      <c r="B44" s="26">
        <v>6909</v>
      </c>
      <c r="C44" s="26" t="s">
        <v>274</v>
      </c>
      <c r="D44" s="32">
        <f>D45</f>
        <v>4400</v>
      </c>
    </row>
    <row r="45" spans="2:4" ht="12.75">
      <c r="B45" s="26">
        <v>690101</v>
      </c>
      <c r="C45" s="26" t="s">
        <v>275</v>
      </c>
      <c r="D45" s="33">
        <v>4400</v>
      </c>
    </row>
    <row r="46" spans="2:4" ht="12.75">
      <c r="B46" s="26">
        <v>6913</v>
      </c>
      <c r="C46" s="26" t="s">
        <v>276</v>
      </c>
      <c r="D46" s="32">
        <f>D47</f>
        <v>751</v>
      </c>
    </row>
    <row r="47" spans="2:4" ht="12.75">
      <c r="B47" s="26">
        <v>691301</v>
      </c>
      <c r="C47" s="26" t="s">
        <v>277</v>
      </c>
      <c r="D47" s="33">
        <v>751</v>
      </c>
    </row>
    <row r="48" spans="2:4" ht="12.75">
      <c r="B48" s="24">
        <v>71</v>
      </c>
      <c r="C48" s="24" t="s">
        <v>278</v>
      </c>
      <c r="D48" s="32">
        <f>D51+D56+D49</f>
        <v>4357.1900000000005</v>
      </c>
    </row>
    <row r="49" spans="2:4" ht="12.75">
      <c r="B49" s="26">
        <v>7103</v>
      </c>
      <c r="C49" s="26" t="s">
        <v>279</v>
      </c>
      <c r="D49" s="35">
        <f>D50</f>
        <v>1911</v>
      </c>
    </row>
    <row r="50" spans="2:4" ht="12.75">
      <c r="B50" s="27">
        <v>710301</v>
      </c>
      <c r="C50" s="27" t="s">
        <v>280</v>
      </c>
      <c r="D50" s="36">
        <v>1911</v>
      </c>
    </row>
    <row r="51" spans="2:4" ht="12.75">
      <c r="B51" s="26">
        <v>7107</v>
      </c>
      <c r="C51" s="26" t="s">
        <v>281</v>
      </c>
      <c r="D51" s="35">
        <f>D52+D54</f>
        <v>2300.42</v>
      </c>
    </row>
    <row r="52" spans="2:4" ht="12.75">
      <c r="B52" s="26">
        <v>710701</v>
      </c>
      <c r="C52" s="26" t="s">
        <v>282</v>
      </c>
      <c r="D52" s="35">
        <f>D53</f>
        <v>1853.92</v>
      </c>
    </row>
    <row r="53" spans="2:4" ht="12.75">
      <c r="B53" s="27">
        <v>71070101</v>
      </c>
      <c r="C53" s="27" t="s">
        <v>283</v>
      </c>
      <c r="D53" s="36">
        <v>1853.92</v>
      </c>
    </row>
    <row r="54" spans="2:4" ht="12.75">
      <c r="B54" s="26">
        <v>710703</v>
      </c>
      <c r="C54" s="26" t="s">
        <v>284</v>
      </c>
      <c r="D54" s="35">
        <f>D55</f>
        <v>446.5</v>
      </c>
    </row>
    <row r="55" spans="2:4" ht="12.75">
      <c r="B55" s="27">
        <v>71070301</v>
      </c>
      <c r="C55" s="27" t="s">
        <v>285</v>
      </c>
      <c r="D55" s="36">
        <v>446.5</v>
      </c>
    </row>
    <row r="56" spans="2:4" ht="12.75">
      <c r="B56" s="26">
        <v>7113</v>
      </c>
      <c r="C56" s="26" t="s">
        <v>286</v>
      </c>
      <c r="D56" s="35">
        <f>D57</f>
        <v>145.77</v>
      </c>
    </row>
    <row r="57" spans="2:4" ht="12.75">
      <c r="B57" s="26">
        <v>711301</v>
      </c>
      <c r="C57" s="26" t="s">
        <v>287</v>
      </c>
      <c r="D57" s="33">
        <v>145.77</v>
      </c>
    </row>
    <row r="58" spans="2:4" ht="12.75">
      <c r="B58" s="24">
        <v>77</v>
      </c>
      <c r="C58" s="24" t="s">
        <v>288</v>
      </c>
      <c r="D58" s="32">
        <f>D59+D63</f>
        <v>3695.73</v>
      </c>
    </row>
    <row r="59" spans="2:4" ht="12.75">
      <c r="B59" s="24">
        <v>7701</v>
      </c>
      <c r="C59" s="24" t="s">
        <v>289</v>
      </c>
      <c r="D59" s="32">
        <f>SUM(D60:D62)</f>
        <v>1230.69</v>
      </c>
    </row>
    <row r="60" spans="2:4" ht="12.75">
      <c r="B60" s="26">
        <v>770103</v>
      </c>
      <c r="C60" s="26" t="s">
        <v>290</v>
      </c>
      <c r="D60" s="33">
        <v>203</v>
      </c>
    </row>
    <row r="61" spans="2:4" ht="12.75">
      <c r="B61" s="26">
        <v>770111</v>
      </c>
      <c r="C61" s="26" t="s">
        <v>291</v>
      </c>
      <c r="D61" s="33">
        <v>309.87</v>
      </c>
    </row>
    <row r="62" spans="2:4" ht="12.75">
      <c r="B62" s="26">
        <v>770119</v>
      </c>
      <c r="C62" s="26" t="s">
        <v>292</v>
      </c>
      <c r="D62" s="33">
        <v>717.82</v>
      </c>
    </row>
    <row r="63" spans="2:4" ht="12.75">
      <c r="B63" s="24">
        <v>7705</v>
      </c>
      <c r="C63" s="25" t="s">
        <v>293</v>
      </c>
      <c r="D63" s="32">
        <f>D64+D65</f>
        <v>2465.04</v>
      </c>
    </row>
    <row r="64" spans="2:4" ht="12.75">
      <c r="B64" s="26">
        <v>770519</v>
      </c>
      <c r="C64" s="26" t="s">
        <v>294</v>
      </c>
      <c r="D64" s="33">
        <v>2457.97</v>
      </c>
    </row>
    <row r="65" spans="2:4" ht="12.75">
      <c r="B65" s="26">
        <v>770529</v>
      </c>
      <c r="C65" s="26" t="s">
        <v>295</v>
      </c>
      <c r="D65" s="33">
        <v>7.07</v>
      </c>
    </row>
    <row r="66" spans="2:4" ht="12.75">
      <c r="B66" s="24">
        <v>83</v>
      </c>
      <c r="C66" s="24" t="s">
        <v>296</v>
      </c>
      <c r="D66" s="32">
        <f>D67</f>
        <v>7879.03</v>
      </c>
    </row>
    <row r="67" spans="2:4" ht="12.75">
      <c r="B67" s="26">
        <v>8307</v>
      </c>
      <c r="C67" s="26" t="s">
        <v>297</v>
      </c>
      <c r="D67" s="35">
        <f>D68+D69+D70+D71</f>
        <v>7879.03</v>
      </c>
    </row>
    <row r="68" spans="2:4" ht="12.75">
      <c r="B68" s="26">
        <v>830703</v>
      </c>
      <c r="C68" s="26" t="s">
        <v>298</v>
      </c>
      <c r="D68" s="33">
        <v>6489.62</v>
      </c>
    </row>
    <row r="69" spans="2:4" ht="12.75">
      <c r="B69" s="26">
        <v>830723</v>
      </c>
      <c r="C69" s="26" t="s">
        <v>299</v>
      </c>
      <c r="D69" s="33">
        <v>1013.12</v>
      </c>
    </row>
    <row r="70" spans="2:4" ht="12.75">
      <c r="B70" s="26">
        <v>830725</v>
      </c>
      <c r="C70" s="26" t="s">
        <v>300</v>
      </c>
      <c r="D70" s="33">
        <v>176.33</v>
      </c>
    </row>
    <row r="71" spans="2:4" ht="12.75">
      <c r="B71" s="26">
        <v>830727</v>
      </c>
      <c r="C71" s="26" t="s">
        <v>301</v>
      </c>
      <c r="D71" s="33">
        <v>199.96</v>
      </c>
    </row>
    <row r="72" spans="2:4" ht="12.75">
      <c r="B72" s="38">
        <v>9501</v>
      </c>
      <c r="C72" s="38" t="s">
        <v>302</v>
      </c>
      <c r="D72" s="39">
        <f>D76</f>
        <v>92.23999999999069</v>
      </c>
    </row>
    <row r="74" spans="3:4" ht="12.75">
      <c r="C74" s="25" t="s">
        <v>304</v>
      </c>
      <c r="D74" s="35">
        <f>D8+D10+D12+D29+D32+D39+D48+D58+D66</f>
        <v>108950.39000000001</v>
      </c>
    </row>
    <row r="75" spans="4:10" ht="12.75">
      <c r="D75" s="33">
        <f>M7</f>
        <v>109042.63</v>
      </c>
      <c r="G75" s="20" t="s">
        <v>305</v>
      </c>
      <c r="J75" s="63">
        <f>M7</f>
        <v>109042.63</v>
      </c>
    </row>
    <row r="76" spans="3:10" ht="12.75">
      <c r="C76" s="20" t="s">
        <v>313</v>
      </c>
      <c r="D76" s="35">
        <f>D75-D74</f>
        <v>92.23999999999069</v>
      </c>
      <c r="J76" s="64"/>
    </row>
    <row r="77" spans="7:10" ht="12.75">
      <c r="G77" s="20" t="s">
        <v>366</v>
      </c>
      <c r="J77" s="63">
        <f>D7+D29+D32+D39+D48+D58</f>
        <v>101071.36000000002</v>
      </c>
    </row>
    <row r="78" ht="12.75">
      <c r="J78" s="61"/>
    </row>
  </sheetData>
  <sheetProtection/>
  <mergeCells count="3">
    <mergeCell ref="B4:C4"/>
    <mergeCell ref="G4:L4"/>
    <mergeCell ref="H6:L6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I85"/>
  <sheetViews>
    <sheetView view="pageBreakPreview" zoomScale="80" zoomScaleNormal="80" zoomScaleSheetLayoutView="80" zoomScalePageLayoutView="0" workbookViewId="0" topLeftCell="A1">
      <selection activeCell="L103" sqref="L103"/>
    </sheetView>
  </sheetViews>
  <sheetFormatPr defaultColWidth="7.5" defaultRowHeight="11.25"/>
  <cols>
    <col min="1" max="1" width="3.16015625" style="9" customWidth="1"/>
    <col min="2" max="2" width="2.5" style="9" bestFit="1" customWidth="1"/>
    <col min="3" max="3" width="7.5" style="9" customWidth="1"/>
    <col min="4" max="4" width="7.83203125" style="9" customWidth="1"/>
    <col min="5" max="5" width="12.16015625" style="9" customWidth="1"/>
    <col min="6" max="6" width="7.5" style="9" customWidth="1"/>
    <col min="7" max="7" width="10" style="9" customWidth="1"/>
    <col min="8" max="12" width="7.5" style="9" customWidth="1"/>
    <col min="13" max="13" width="7.83203125" style="9" customWidth="1"/>
    <col min="14" max="15" width="7.5" style="9" customWidth="1"/>
    <col min="16" max="16" width="10" style="9" customWidth="1"/>
    <col min="17" max="17" width="7.5" style="9" customWidth="1"/>
    <col min="18" max="18" width="8.66015625" style="9" customWidth="1"/>
    <col min="19" max="19" width="4.33203125" style="9" customWidth="1"/>
    <col min="20" max="20" width="5" style="9" customWidth="1"/>
    <col min="21" max="21" width="8.83203125" style="9" customWidth="1"/>
    <col min="22" max="22" width="7.5" style="9" customWidth="1"/>
    <col min="23" max="23" width="8.33203125" style="9" customWidth="1"/>
    <col min="24" max="25" width="7.5" style="9" customWidth="1"/>
    <col min="26" max="26" width="14.5" style="9" bestFit="1" customWidth="1"/>
    <col min="27" max="27" width="11.16015625" style="9" customWidth="1"/>
    <col min="28" max="28" width="3.5" style="9" customWidth="1"/>
    <col min="29" max="32" width="7.5" style="9" customWidth="1"/>
    <col min="33" max="33" width="11.5" style="9" bestFit="1" customWidth="1"/>
    <col min="34" max="16384" width="7.5" style="9" customWidth="1"/>
  </cols>
  <sheetData>
    <row r="1" ht="14.25"/>
    <row r="2" spans="3:25" ht="14.25">
      <c r="C2" s="136" t="s">
        <v>207</v>
      </c>
      <c r="D2" s="136"/>
      <c r="E2" s="136"/>
      <c r="F2" s="136"/>
      <c r="G2" s="136"/>
      <c r="H2" s="136"/>
      <c r="I2" s="136" t="s">
        <v>208</v>
      </c>
      <c r="J2" s="136"/>
      <c r="K2" s="136"/>
      <c r="L2" s="136"/>
      <c r="M2" s="136"/>
      <c r="N2" s="136"/>
      <c r="O2" s="136"/>
      <c r="P2" s="136"/>
      <c r="Q2" s="136"/>
      <c r="R2" s="136"/>
      <c r="W2" s="146" t="s">
        <v>219</v>
      </c>
      <c r="X2" s="147"/>
      <c r="Y2" s="148"/>
    </row>
    <row r="3" spans="2:28" ht="25.5" customHeight="1">
      <c r="B3" s="10" t="s">
        <v>206</v>
      </c>
      <c r="C3" s="122" t="s">
        <v>211</v>
      </c>
      <c r="D3" s="122"/>
      <c r="E3" s="122"/>
      <c r="F3" s="122"/>
      <c r="G3" s="122"/>
      <c r="H3" s="122"/>
      <c r="I3" s="137" t="s">
        <v>213</v>
      </c>
      <c r="J3" s="138"/>
      <c r="K3" s="138"/>
      <c r="L3" s="138"/>
      <c r="M3" s="138"/>
      <c r="N3" s="138"/>
      <c r="O3" s="138"/>
      <c r="P3" s="138"/>
      <c r="Q3" s="138"/>
      <c r="R3" s="139"/>
      <c r="U3" s="115" t="s">
        <v>218</v>
      </c>
      <c r="V3" s="116"/>
      <c r="W3" s="116"/>
      <c r="X3" s="116"/>
      <c r="Y3" s="116"/>
      <c r="Z3" s="116"/>
      <c r="AA3" s="117"/>
      <c r="AB3" s="45"/>
    </row>
    <row r="4" spans="2:28" ht="25.5" customHeight="1">
      <c r="B4" s="10" t="s">
        <v>209</v>
      </c>
      <c r="C4" s="122" t="s">
        <v>212</v>
      </c>
      <c r="D4" s="122"/>
      <c r="E4" s="122"/>
      <c r="F4" s="122"/>
      <c r="G4" s="122"/>
      <c r="H4" s="122"/>
      <c r="I4" s="137" t="s">
        <v>213</v>
      </c>
      <c r="J4" s="138"/>
      <c r="K4" s="138"/>
      <c r="L4" s="138"/>
      <c r="M4" s="138"/>
      <c r="N4" s="138"/>
      <c r="O4" s="138"/>
      <c r="P4" s="138"/>
      <c r="Q4" s="138"/>
      <c r="R4" s="139"/>
      <c r="U4" s="118" t="s">
        <v>220</v>
      </c>
      <c r="V4" s="119"/>
      <c r="W4" s="119"/>
      <c r="X4" s="119"/>
      <c r="Y4" s="119"/>
      <c r="Z4" s="120">
        <f>'Conteggio IRAP'!H81</f>
        <v>7978</v>
      </c>
      <c r="AA4" s="121"/>
      <c r="AB4" s="29"/>
    </row>
    <row r="5" spans="2:28" ht="62.25" customHeight="1">
      <c r="B5" s="10" t="s">
        <v>210</v>
      </c>
      <c r="C5" s="106" t="s">
        <v>214</v>
      </c>
      <c r="D5" s="107"/>
      <c r="E5" s="107"/>
      <c r="F5" s="107"/>
      <c r="G5" s="107"/>
      <c r="H5" s="108"/>
      <c r="I5" s="109" t="s">
        <v>215</v>
      </c>
      <c r="J5" s="110"/>
      <c r="K5" s="110"/>
      <c r="L5" s="110"/>
      <c r="M5" s="110"/>
      <c r="N5" s="110"/>
      <c r="O5" s="110"/>
      <c r="P5" s="110"/>
      <c r="Q5" s="110"/>
      <c r="R5" s="111"/>
      <c r="U5" s="118" t="s">
        <v>221</v>
      </c>
      <c r="V5" s="119"/>
      <c r="W5" s="119"/>
      <c r="X5" s="119"/>
      <c r="Y5" s="119"/>
      <c r="Z5" s="120">
        <f>'Conteggio IRAP'!H82</f>
        <v>37079</v>
      </c>
      <c r="AA5" s="121"/>
      <c r="AB5" s="29"/>
    </row>
    <row r="6" spans="2:28" ht="51" customHeight="1">
      <c r="B6" s="10" t="s">
        <v>216</v>
      </c>
      <c r="C6" s="106" t="s">
        <v>217</v>
      </c>
      <c r="D6" s="107"/>
      <c r="E6" s="107"/>
      <c r="F6" s="107"/>
      <c r="G6" s="107"/>
      <c r="H6" s="108"/>
      <c r="I6" s="112"/>
      <c r="J6" s="113"/>
      <c r="K6" s="113"/>
      <c r="L6" s="113"/>
      <c r="M6" s="113"/>
      <c r="N6" s="113"/>
      <c r="O6" s="113"/>
      <c r="P6" s="113"/>
      <c r="Q6" s="113"/>
      <c r="R6" s="114"/>
      <c r="U6" s="118" t="s">
        <v>222</v>
      </c>
      <c r="V6" s="119"/>
      <c r="W6" s="119"/>
      <c r="X6" s="119"/>
      <c r="Y6" s="119"/>
      <c r="Z6" s="120">
        <f>'Conteggio IRAP'!H83</f>
        <v>28230.417777777777</v>
      </c>
      <c r="AA6" s="121"/>
      <c r="AB6" s="29"/>
    </row>
    <row r="7" spans="21:28" ht="14.25">
      <c r="U7" s="118" t="s">
        <v>223</v>
      </c>
      <c r="V7" s="119"/>
      <c r="W7" s="119"/>
      <c r="X7" s="119"/>
      <c r="Y7" s="119"/>
      <c r="Z7" s="120">
        <f>'Conteggio IRAP'!H84</f>
        <v>-17559</v>
      </c>
      <c r="AA7" s="121"/>
      <c r="AB7" s="29"/>
    </row>
    <row r="8" spans="21:28" ht="14.25">
      <c r="U8" s="11"/>
      <c r="V8" s="12"/>
      <c r="W8" s="12"/>
      <c r="X8" s="12"/>
      <c r="Y8" s="12"/>
      <c r="Z8" s="95"/>
      <c r="AA8" s="96"/>
      <c r="AB8" s="12"/>
    </row>
    <row r="9" spans="3:28" ht="15.75" thickBot="1">
      <c r="C9" s="41" t="s">
        <v>314</v>
      </c>
      <c r="D9" s="41"/>
      <c r="E9" s="41"/>
      <c r="U9" s="13" t="s">
        <v>224</v>
      </c>
      <c r="V9" s="14"/>
      <c r="W9" s="14"/>
      <c r="X9" s="14"/>
      <c r="Y9" s="12"/>
      <c r="Z9" s="123">
        <f>SUM(Z4:AA8)</f>
        <v>55728.41777777778</v>
      </c>
      <c r="AA9" s="124"/>
      <c r="AB9" s="55"/>
    </row>
    <row r="10" spans="3:28" ht="15.75" thickTop="1">
      <c r="C10" s="128" t="s">
        <v>315</v>
      </c>
      <c r="D10" s="128"/>
      <c r="E10" s="128"/>
      <c r="F10" s="128" t="s">
        <v>317</v>
      </c>
      <c r="G10" s="128"/>
      <c r="H10" s="128"/>
      <c r="I10" s="128"/>
      <c r="J10" s="128"/>
      <c r="K10" s="128"/>
      <c r="L10" s="128"/>
      <c r="M10" s="128"/>
      <c r="N10" s="42"/>
      <c r="O10" s="127" t="s">
        <v>303</v>
      </c>
      <c r="P10" s="127"/>
      <c r="U10" s="11"/>
      <c r="V10" s="12"/>
      <c r="W10" s="12"/>
      <c r="X10" s="12"/>
      <c r="Y10" s="12"/>
      <c r="Z10" s="95"/>
      <c r="AA10" s="96"/>
      <c r="AB10" s="12"/>
    </row>
    <row r="11" spans="3:29" ht="18.75" customHeight="1">
      <c r="C11" s="129" t="s">
        <v>316</v>
      </c>
      <c r="D11" s="129"/>
      <c r="E11" s="129"/>
      <c r="F11" s="126" t="s">
        <v>318</v>
      </c>
      <c r="G11" s="126"/>
      <c r="H11" s="126"/>
      <c r="I11" s="126"/>
      <c r="J11" s="126"/>
      <c r="K11" s="126"/>
      <c r="L11" s="126"/>
      <c r="M11" s="126"/>
      <c r="N11" s="44" t="s">
        <v>322</v>
      </c>
      <c r="O11" s="105">
        <v>0</v>
      </c>
      <c r="P11" s="105"/>
      <c r="U11" s="11" t="s">
        <v>225</v>
      </c>
      <c r="V11" s="12"/>
      <c r="W11" s="12"/>
      <c r="X11" s="12"/>
      <c r="Y11" s="12"/>
      <c r="Z11" s="95"/>
      <c r="AA11" s="97">
        <v>0.039</v>
      </c>
      <c r="AB11" s="56"/>
      <c r="AC11" s="9" t="s">
        <v>226</v>
      </c>
    </row>
    <row r="12" spans="3:28" ht="15">
      <c r="C12" s="129"/>
      <c r="D12" s="129"/>
      <c r="E12" s="129"/>
      <c r="F12" s="125" t="s">
        <v>319</v>
      </c>
      <c r="G12" s="125"/>
      <c r="H12" s="125"/>
      <c r="I12" s="125"/>
      <c r="J12" s="125"/>
      <c r="K12" s="125"/>
      <c r="L12" s="125"/>
      <c r="M12" s="125"/>
      <c r="N12" s="130" t="s">
        <v>322</v>
      </c>
      <c r="O12" s="105">
        <v>0</v>
      </c>
      <c r="P12" s="105"/>
      <c r="U12" s="17" t="s">
        <v>227</v>
      </c>
      <c r="V12" s="18"/>
      <c r="W12" s="18"/>
      <c r="X12" s="15"/>
      <c r="Y12" s="15"/>
      <c r="Z12" s="140">
        <f>Z9*AA11</f>
        <v>2173.4082933333334</v>
      </c>
      <c r="AA12" s="141"/>
      <c r="AB12" s="57"/>
    </row>
    <row r="13" spans="3:16" ht="14.25">
      <c r="C13" s="129"/>
      <c r="D13" s="129"/>
      <c r="E13" s="129"/>
      <c r="F13" s="125"/>
      <c r="G13" s="125"/>
      <c r="H13" s="125"/>
      <c r="I13" s="125"/>
      <c r="J13" s="125"/>
      <c r="K13" s="125"/>
      <c r="L13" s="125"/>
      <c r="M13" s="125"/>
      <c r="N13" s="131"/>
      <c r="O13" s="105"/>
      <c r="P13" s="105"/>
    </row>
    <row r="14" spans="3:25" ht="14.25">
      <c r="C14" s="129"/>
      <c r="D14" s="129"/>
      <c r="E14" s="129"/>
      <c r="F14" s="125"/>
      <c r="G14" s="125"/>
      <c r="H14" s="125"/>
      <c r="I14" s="125"/>
      <c r="J14" s="125"/>
      <c r="K14" s="125"/>
      <c r="L14" s="125"/>
      <c r="M14" s="125"/>
      <c r="N14" s="132"/>
      <c r="O14" s="105"/>
      <c r="P14" s="105"/>
      <c r="W14" s="149" t="s">
        <v>228</v>
      </c>
      <c r="X14" s="150"/>
      <c r="Y14" s="151"/>
    </row>
    <row r="15" spans="3:28" ht="30.75" customHeight="1">
      <c r="C15" s="129" t="s">
        <v>316</v>
      </c>
      <c r="D15" s="129"/>
      <c r="E15" s="129"/>
      <c r="F15" s="133" t="s">
        <v>321</v>
      </c>
      <c r="G15" s="134"/>
      <c r="H15" s="134"/>
      <c r="I15" s="134"/>
      <c r="J15" s="134"/>
      <c r="K15" s="134"/>
      <c r="L15" s="134"/>
      <c r="M15" s="135"/>
      <c r="N15" s="44" t="s">
        <v>322</v>
      </c>
      <c r="O15" s="105">
        <v>0</v>
      </c>
      <c r="P15" s="105"/>
      <c r="U15" s="115" t="s">
        <v>229</v>
      </c>
      <c r="V15" s="116"/>
      <c r="W15" s="116"/>
      <c r="X15" s="116"/>
      <c r="Y15" s="116"/>
      <c r="Z15" s="116"/>
      <c r="AA15" s="117"/>
      <c r="AB15" s="45"/>
    </row>
    <row r="16" spans="3:29" ht="14.25" customHeight="1">
      <c r="C16" s="129"/>
      <c r="D16" s="129"/>
      <c r="E16" s="129"/>
      <c r="F16" s="125" t="s">
        <v>320</v>
      </c>
      <c r="G16" s="125"/>
      <c r="H16" s="125"/>
      <c r="I16" s="125"/>
      <c r="J16" s="125"/>
      <c r="K16" s="125"/>
      <c r="L16" s="125"/>
      <c r="M16" s="125"/>
      <c r="N16" s="130" t="s">
        <v>322</v>
      </c>
      <c r="O16" s="105">
        <v>0</v>
      </c>
      <c r="P16" s="105"/>
      <c r="U16" s="118" t="s">
        <v>230</v>
      </c>
      <c r="V16" s="119"/>
      <c r="W16" s="119"/>
      <c r="X16" s="119"/>
      <c r="Y16" s="119"/>
      <c r="Z16" s="120">
        <f>'Dati Bilancio'!C218</f>
        <v>92</v>
      </c>
      <c r="AA16" s="121"/>
      <c r="AB16" s="29"/>
      <c r="AC16" s="9" t="s">
        <v>233</v>
      </c>
    </row>
    <row r="17" spans="3:28" ht="14.25" customHeight="1">
      <c r="C17" s="129"/>
      <c r="D17" s="129"/>
      <c r="E17" s="129"/>
      <c r="F17" s="125"/>
      <c r="G17" s="125"/>
      <c r="H17" s="125"/>
      <c r="I17" s="125"/>
      <c r="J17" s="125"/>
      <c r="K17" s="125"/>
      <c r="L17" s="125"/>
      <c r="M17" s="125"/>
      <c r="N17" s="131"/>
      <c r="O17" s="105"/>
      <c r="P17" s="105"/>
      <c r="U17" s="118" t="s">
        <v>222</v>
      </c>
      <c r="V17" s="119"/>
      <c r="W17" s="119"/>
      <c r="X17" s="119"/>
      <c r="Y17" s="119"/>
      <c r="Z17" s="120">
        <f>Z55+Z76+Z84</f>
        <v>3632.255777777778</v>
      </c>
      <c r="AA17" s="121"/>
      <c r="AB17" s="29"/>
    </row>
    <row r="18" spans="3:28" ht="28.5" customHeight="1">
      <c r="C18" s="129"/>
      <c r="D18" s="129"/>
      <c r="E18" s="129"/>
      <c r="F18" s="125"/>
      <c r="G18" s="125"/>
      <c r="H18" s="125"/>
      <c r="I18" s="125"/>
      <c r="J18" s="125"/>
      <c r="K18" s="125"/>
      <c r="L18" s="125"/>
      <c r="M18" s="125"/>
      <c r="N18" s="132"/>
      <c r="O18" s="105"/>
      <c r="P18" s="105"/>
      <c r="U18" s="118" t="s">
        <v>231</v>
      </c>
      <c r="V18" s="119"/>
      <c r="W18" s="119"/>
      <c r="X18" s="119"/>
      <c r="Y18" s="119"/>
      <c r="Z18" s="144">
        <v>0</v>
      </c>
      <c r="AA18" s="145"/>
      <c r="AB18" s="29"/>
    </row>
    <row r="19" spans="3:28" ht="27" customHeight="1" thickBot="1">
      <c r="C19" s="129" t="s">
        <v>316</v>
      </c>
      <c r="D19" s="129"/>
      <c r="E19" s="129"/>
      <c r="F19" s="133" t="s">
        <v>324</v>
      </c>
      <c r="G19" s="134"/>
      <c r="H19" s="134"/>
      <c r="I19" s="134"/>
      <c r="J19" s="134"/>
      <c r="K19" s="134"/>
      <c r="L19" s="134"/>
      <c r="M19" s="135"/>
      <c r="N19" s="44" t="s">
        <v>322</v>
      </c>
      <c r="O19" s="105">
        <v>0</v>
      </c>
      <c r="P19" s="105"/>
      <c r="U19" s="13"/>
      <c r="V19" s="14"/>
      <c r="W19" s="14"/>
      <c r="X19" s="14"/>
      <c r="Y19" s="12"/>
      <c r="Z19" s="123"/>
      <c r="AA19" s="124"/>
      <c r="AB19" s="55"/>
    </row>
    <row r="20" spans="3:29" ht="15.75" thickTop="1">
      <c r="C20" s="129"/>
      <c r="D20" s="129"/>
      <c r="E20" s="129"/>
      <c r="F20" s="125" t="s">
        <v>323</v>
      </c>
      <c r="G20" s="125"/>
      <c r="H20" s="125"/>
      <c r="I20" s="125"/>
      <c r="J20" s="125"/>
      <c r="K20" s="125"/>
      <c r="L20" s="125"/>
      <c r="M20" s="125"/>
      <c r="N20" s="130" t="s">
        <v>322</v>
      </c>
      <c r="O20" s="105">
        <v>0</v>
      </c>
      <c r="P20" s="105"/>
      <c r="U20" s="13" t="s">
        <v>224</v>
      </c>
      <c r="V20" s="19"/>
      <c r="W20" s="19"/>
      <c r="X20" s="19"/>
      <c r="Y20" s="19"/>
      <c r="Z20" s="142">
        <f>SUM(Z16:AA19)</f>
        <v>3724.255777777778</v>
      </c>
      <c r="AA20" s="143"/>
      <c r="AB20" s="58"/>
      <c r="AC20" s="9" t="s">
        <v>234</v>
      </c>
    </row>
    <row r="21" spans="3:28" ht="14.25">
      <c r="C21" s="129"/>
      <c r="D21" s="129"/>
      <c r="E21" s="129"/>
      <c r="F21" s="125"/>
      <c r="G21" s="125"/>
      <c r="H21" s="125"/>
      <c r="I21" s="125"/>
      <c r="J21" s="125"/>
      <c r="K21" s="125"/>
      <c r="L21" s="125"/>
      <c r="M21" s="125"/>
      <c r="N21" s="131"/>
      <c r="O21" s="105"/>
      <c r="P21" s="105"/>
      <c r="U21" s="11" t="s">
        <v>225</v>
      </c>
      <c r="V21" s="12"/>
      <c r="W21" s="12"/>
      <c r="X21" s="12"/>
      <c r="Y21" s="12"/>
      <c r="Z21" s="12"/>
      <c r="AA21" s="16">
        <v>0.275</v>
      </c>
      <c r="AB21" s="56"/>
    </row>
    <row r="22" spans="3:28" ht="15">
      <c r="C22" s="129"/>
      <c r="D22" s="129"/>
      <c r="E22" s="129"/>
      <c r="F22" s="125"/>
      <c r="G22" s="125"/>
      <c r="H22" s="125"/>
      <c r="I22" s="125"/>
      <c r="J22" s="125"/>
      <c r="K22" s="125"/>
      <c r="L22" s="125"/>
      <c r="M22" s="125"/>
      <c r="N22" s="132"/>
      <c r="O22" s="105"/>
      <c r="P22" s="105"/>
      <c r="U22" s="17" t="s">
        <v>232</v>
      </c>
      <c r="V22" s="18"/>
      <c r="W22" s="18"/>
      <c r="X22" s="15"/>
      <c r="Y22" s="15"/>
      <c r="Z22" s="140">
        <f>Z20*AA21</f>
        <v>1024.170338888889</v>
      </c>
      <c r="AA22" s="141"/>
      <c r="AB22" s="57"/>
    </row>
    <row r="23" spans="3:16" ht="61.5" customHeight="1">
      <c r="C23" s="129" t="s">
        <v>316</v>
      </c>
      <c r="D23" s="129"/>
      <c r="E23" s="129"/>
      <c r="F23" s="133" t="s">
        <v>325</v>
      </c>
      <c r="G23" s="134"/>
      <c r="H23" s="134"/>
      <c r="I23" s="134"/>
      <c r="J23" s="134"/>
      <c r="K23" s="134"/>
      <c r="L23" s="134"/>
      <c r="M23" s="135"/>
      <c r="N23" s="44" t="s">
        <v>322</v>
      </c>
      <c r="O23" s="105">
        <v>0</v>
      </c>
      <c r="P23" s="105"/>
    </row>
    <row r="24" spans="3:16" ht="19.5" customHeight="1">
      <c r="C24" s="129" t="s">
        <v>326</v>
      </c>
      <c r="D24" s="129"/>
      <c r="E24" s="129"/>
      <c r="F24" s="133" t="s">
        <v>327</v>
      </c>
      <c r="G24" s="134"/>
      <c r="H24" s="134"/>
      <c r="I24" s="134"/>
      <c r="J24" s="134"/>
      <c r="K24" s="134"/>
      <c r="L24" s="134"/>
      <c r="M24" s="135"/>
      <c r="N24" s="44" t="s">
        <v>322</v>
      </c>
      <c r="O24" s="105">
        <v>0</v>
      </c>
      <c r="P24" s="105"/>
    </row>
    <row r="25" spans="3:16" ht="38.25" customHeight="1">
      <c r="C25" s="129"/>
      <c r="D25" s="129"/>
      <c r="E25" s="129"/>
      <c r="F25" s="133" t="s">
        <v>328</v>
      </c>
      <c r="G25" s="134"/>
      <c r="H25" s="134"/>
      <c r="I25" s="134"/>
      <c r="J25" s="134"/>
      <c r="K25" s="134"/>
      <c r="L25" s="134"/>
      <c r="M25" s="135"/>
      <c r="N25" s="44" t="s">
        <v>322</v>
      </c>
      <c r="O25" s="105">
        <v>0</v>
      </c>
      <c r="P25" s="105"/>
    </row>
    <row r="26" spans="3:16" ht="55.5" customHeight="1">
      <c r="C26" s="129"/>
      <c r="D26" s="129"/>
      <c r="E26" s="129"/>
      <c r="F26" s="133" t="s">
        <v>331</v>
      </c>
      <c r="G26" s="134"/>
      <c r="H26" s="134"/>
      <c r="I26" s="134"/>
      <c r="J26" s="134"/>
      <c r="K26" s="134"/>
      <c r="L26" s="134"/>
      <c r="M26" s="135"/>
      <c r="N26" s="44" t="s">
        <v>322</v>
      </c>
      <c r="O26" s="105">
        <v>0</v>
      </c>
      <c r="P26" s="105"/>
    </row>
    <row r="27" spans="3:16" ht="40.5" customHeight="1">
      <c r="C27" s="129"/>
      <c r="D27" s="129"/>
      <c r="E27" s="129"/>
      <c r="F27" s="133" t="s">
        <v>329</v>
      </c>
      <c r="G27" s="134"/>
      <c r="H27" s="134"/>
      <c r="I27" s="134"/>
      <c r="J27" s="134"/>
      <c r="K27" s="134"/>
      <c r="L27" s="134"/>
      <c r="M27" s="135"/>
      <c r="N27" s="44" t="s">
        <v>322</v>
      </c>
      <c r="O27" s="105">
        <v>0</v>
      </c>
      <c r="P27" s="105"/>
    </row>
    <row r="28" spans="3:21" ht="60.75" customHeight="1">
      <c r="C28" s="129"/>
      <c r="D28" s="129"/>
      <c r="E28" s="129"/>
      <c r="F28" s="133" t="s">
        <v>330</v>
      </c>
      <c r="G28" s="134"/>
      <c r="H28" s="134"/>
      <c r="I28" s="134"/>
      <c r="J28" s="134"/>
      <c r="K28" s="134"/>
      <c r="L28" s="134"/>
      <c r="M28" s="135"/>
      <c r="N28" s="44" t="s">
        <v>322</v>
      </c>
      <c r="O28" s="105">
        <v>0</v>
      </c>
      <c r="P28" s="105"/>
      <c r="U28" s="43" t="s">
        <v>333</v>
      </c>
    </row>
    <row r="29" spans="3:29" ht="48" customHeight="1">
      <c r="C29" s="129" t="s">
        <v>373</v>
      </c>
      <c r="D29" s="129"/>
      <c r="E29" s="129"/>
      <c r="F29" s="133" t="s">
        <v>332</v>
      </c>
      <c r="G29" s="134"/>
      <c r="H29" s="134"/>
      <c r="I29" s="134"/>
      <c r="J29" s="134"/>
      <c r="K29" s="134"/>
      <c r="L29" s="134"/>
      <c r="M29" s="135"/>
      <c r="N29" s="44" t="s">
        <v>322</v>
      </c>
      <c r="O29" s="105">
        <v>0</v>
      </c>
      <c r="P29" s="105"/>
      <c r="U29" s="214" t="s">
        <v>334</v>
      </c>
      <c r="V29" s="215"/>
      <c r="W29" s="215"/>
      <c r="X29" s="215"/>
      <c r="Y29" s="215"/>
      <c r="Z29" s="215"/>
      <c r="AA29" s="215"/>
      <c r="AB29" s="215"/>
      <c r="AC29" s="216"/>
    </row>
    <row r="30" spans="3:28" ht="36.75" customHeight="1">
      <c r="C30" s="129"/>
      <c r="D30" s="129"/>
      <c r="E30" s="129"/>
      <c r="F30" s="133" t="s">
        <v>370</v>
      </c>
      <c r="G30" s="134"/>
      <c r="H30" s="134"/>
      <c r="I30" s="134"/>
      <c r="J30" s="134"/>
      <c r="K30" s="134"/>
      <c r="L30" s="134"/>
      <c r="M30" s="135"/>
      <c r="N30" s="94" t="s">
        <v>369</v>
      </c>
      <c r="O30" s="152">
        <f>Z55</f>
        <v>0</v>
      </c>
      <c r="P30" s="152"/>
      <c r="Z30" s="54" t="s">
        <v>365</v>
      </c>
      <c r="AB30" s="54"/>
    </row>
    <row r="31" spans="3:32" ht="36.75" customHeight="1">
      <c r="C31" s="129"/>
      <c r="D31" s="129"/>
      <c r="E31" s="129"/>
      <c r="F31" s="133" t="s">
        <v>371</v>
      </c>
      <c r="G31" s="134"/>
      <c r="H31" s="134"/>
      <c r="I31" s="134"/>
      <c r="J31" s="134"/>
      <c r="K31" s="134"/>
      <c r="L31" s="134"/>
      <c r="M31" s="135"/>
      <c r="N31" s="44" t="s">
        <v>322</v>
      </c>
      <c r="O31" s="105">
        <v>0</v>
      </c>
      <c r="P31" s="105"/>
      <c r="T31" s="43" t="s">
        <v>335</v>
      </c>
      <c r="U31" s="207" t="s">
        <v>305</v>
      </c>
      <c r="V31" s="208"/>
      <c r="W31" s="208"/>
      <c r="X31" s="209"/>
      <c r="Z31" s="48">
        <f>'Dati Bilancio'!C107</f>
        <v>109043</v>
      </c>
      <c r="AB31" s="59"/>
      <c r="AD31" s="173" t="s">
        <v>348</v>
      </c>
      <c r="AE31" s="173"/>
      <c r="AF31" s="173"/>
    </row>
    <row r="32" spans="3:33" ht="33" customHeight="1">
      <c r="C32" s="129"/>
      <c r="D32" s="129"/>
      <c r="E32" s="129"/>
      <c r="F32" s="133" t="s">
        <v>372</v>
      </c>
      <c r="G32" s="134"/>
      <c r="H32" s="134"/>
      <c r="I32" s="134"/>
      <c r="J32" s="134"/>
      <c r="K32" s="134"/>
      <c r="L32" s="134"/>
      <c r="M32" s="135"/>
      <c r="N32" s="44" t="s">
        <v>322</v>
      </c>
      <c r="O32" s="105">
        <v>0</v>
      </c>
      <c r="P32" s="105"/>
      <c r="T32" s="40"/>
      <c r="AA32" s="52"/>
      <c r="AB32" s="52"/>
      <c r="AD32" s="174" t="s">
        <v>349</v>
      </c>
      <c r="AE32" s="175"/>
      <c r="AF32" s="176"/>
      <c r="AG32" s="183">
        <f>'Base dati Ipsoa'!D66</f>
        <v>7879.03</v>
      </c>
    </row>
    <row r="33" spans="3:33" ht="21" customHeight="1">
      <c r="C33" s="195" t="s">
        <v>376</v>
      </c>
      <c r="D33" s="196"/>
      <c r="E33" s="197"/>
      <c r="F33" s="133" t="s">
        <v>374</v>
      </c>
      <c r="G33" s="134"/>
      <c r="H33" s="134"/>
      <c r="I33" s="134"/>
      <c r="J33" s="134"/>
      <c r="K33" s="134"/>
      <c r="L33" s="134"/>
      <c r="M33" s="135"/>
      <c r="N33" s="44" t="s">
        <v>322</v>
      </c>
      <c r="O33" s="105">
        <v>0</v>
      </c>
      <c r="P33" s="105"/>
      <c r="T33" s="43" t="s">
        <v>336</v>
      </c>
      <c r="U33" s="207" t="s">
        <v>337</v>
      </c>
      <c r="V33" s="208"/>
      <c r="W33" s="208"/>
      <c r="X33" s="209"/>
      <c r="Z33" s="48">
        <f>'Dati Bilancio'!C189</f>
        <v>101065</v>
      </c>
      <c r="AB33" s="59"/>
      <c r="AD33" s="177"/>
      <c r="AE33" s="178"/>
      <c r="AF33" s="179"/>
      <c r="AG33" s="184"/>
    </row>
    <row r="34" spans="3:33" ht="37.5" customHeight="1">
      <c r="C34" s="198"/>
      <c r="D34" s="199"/>
      <c r="E34" s="200"/>
      <c r="F34" s="133" t="s">
        <v>375</v>
      </c>
      <c r="G34" s="134"/>
      <c r="H34" s="134"/>
      <c r="I34" s="134"/>
      <c r="J34" s="134"/>
      <c r="K34" s="134"/>
      <c r="L34" s="134"/>
      <c r="M34" s="135"/>
      <c r="N34" s="44" t="s">
        <v>322</v>
      </c>
      <c r="O34" s="105">
        <v>0</v>
      </c>
      <c r="P34" s="105"/>
      <c r="T34" s="40"/>
      <c r="AA34" s="52"/>
      <c r="AB34" s="52"/>
      <c r="AD34" s="180"/>
      <c r="AE34" s="181"/>
      <c r="AF34" s="182"/>
      <c r="AG34" s="185"/>
    </row>
    <row r="35" spans="3:33" ht="26.25" customHeight="1">
      <c r="C35" s="218" t="s">
        <v>384</v>
      </c>
      <c r="D35" s="218"/>
      <c r="E35" s="218"/>
      <c r="F35" s="133" t="s">
        <v>377</v>
      </c>
      <c r="G35" s="134"/>
      <c r="H35" s="134"/>
      <c r="I35" s="134"/>
      <c r="J35" s="134"/>
      <c r="K35" s="134"/>
      <c r="L35" s="134"/>
      <c r="M35" s="135"/>
      <c r="N35" s="94" t="s">
        <v>369</v>
      </c>
      <c r="O35" s="152">
        <f>U69</f>
        <v>1417.55419</v>
      </c>
      <c r="P35" s="152"/>
      <c r="T35" s="40"/>
      <c r="U35" s="207" t="s">
        <v>338</v>
      </c>
      <c r="V35" s="208"/>
      <c r="W35" s="208"/>
      <c r="X35" s="209"/>
      <c r="Z35" s="48">
        <f>Z31-Z33</f>
        <v>7978</v>
      </c>
      <c r="AB35" s="59"/>
      <c r="AD35" s="153" t="s">
        <v>350</v>
      </c>
      <c r="AE35" s="154"/>
      <c r="AF35" s="155"/>
      <c r="AG35" s="127">
        <v>0</v>
      </c>
    </row>
    <row r="36" spans="3:33" ht="45.75" customHeight="1">
      <c r="C36" s="218"/>
      <c r="D36" s="218"/>
      <c r="E36" s="218"/>
      <c r="F36" s="133" t="s">
        <v>381</v>
      </c>
      <c r="G36" s="134"/>
      <c r="H36" s="134"/>
      <c r="I36" s="134"/>
      <c r="J36" s="134"/>
      <c r="K36" s="134"/>
      <c r="L36" s="134"/>
      <c r="M36" s="135"/>
      <c r="N36" s="44" t="s">
        <v>322</v>
      </c>
      <c r="O36" s="105">
        <v>0</v>
      </c>
      <c r="P36" s="105"/>
      <c r="T36" s="40"/>
      <c r="AA36" s="52"/>
      <c r="AB36" s="52"/>
      <c r="AD36" s="156"/>
      <c r="AE36" s="157"/>
      <c r="AF36" s="158"/>
      <c r="AG36" s="127"/>
    </row>
    <row r="37" spans="3:33" ht="51" customHeight="1">
      <c r="C37" s="218"/>
      <c r="D37" s="218"/>
      <c r="E37" s="218"/>
      <c r="F37" s="133" t="s">
        <v>382</v>
      </c>
      <c r="G37" s="134"/>
      <c r="H37" s="134"/>
      <c r="I37" s="134"/>
      <c r="J37" s="134"/>
      <c r="K37" s="134"/>
      <c r="L37" s="134"/>
      <c r="M37" s="135"/>
      <c r="N37" s="44" t="s">
        <v>322</v>
      </c>
      <c r="O37" s="105">
        <v>0</v>
      </c>
      <c r="P37" s="105"/>
      <c r="T37" s="43" t="s">
        <v>339</v>
      </c>
      <c r="U37" s="207" t="s">
        <v>340</v>
      </c>
      <c r="V37" s="208"/>
      <c r="W37" s="208"/>
      <c r="X37" s="209"/>
      <c r="Z37" s="48">
        <f>'Dati Bilancio'!C180</f>
        <v>11491</v>
      </c>
      <c r="AB37" s="59"/>
      <c r="AD37" s="159"/>
      <c r="AE37" s="160"/>
      <c r="AF37" s="161"/>
      <c r="AG37" s="127"/>
    </row>
    <row r="38" spans="3:33" ht="33.75" customHeight="1">
      <c r="C38" s="218"/>
      <c r="D38" s="218"/>
      <c r="E38" s="218"/>
      <c r="F38" s="133" t="s">
        <v>383</v>
      </c>
      <c r="G38" s="134"/>
      <c r="H38" s="134"/>
      <c r="I38" s="134"/>
      <c r="J38" s="134"/>
      <c r="K38" s="134"/>
      <c r="L38" s="134"/>
      <c r="M38" s="135"/>
      <c r="N38" s="44" t="s">
        <v>369</v>
      </c>
      <c r="O38" s="105">
        <v>0</v>
      </c>
      <c r="P38" s="105"/>
      <c r="T38" s="40"/>
      <c r="AD38" s="153" t="s">
        <v>351</v>
      </c>
      <c r="AE38" s="154"/>
      <c r="AF38" s="155"/>
      <c r="AG38" s="127">
        <v>0</v>
      </c>
    </row>
    <row r="39" spans="3:33" ht="35.25" customHeight="1">
      <c r="C39" s="218" t="s">
        <v>388</v>
      </c>
      <c r="D39" s="218"/>
      <c r="E39" s="218"/>
      <c r="F39" s="133" t="s">
        <v>385</v>
      </c>
      <c r="G39" s="134"/>
      <c r="H39" s="134"/>
      <c r="I39" s="134"/>
      <c r="J39" s="134"/>
      <c r="K39" s="134"/>
      <c r="L39" s="134"/>
      <c r="M39" s="135"/>
      <c r="N39" s="44" t="s">
        <v>322</v>
      </c>
      <c r="O39" s="105">
        <v>0</v>
      </c>
      <c r="P39" s="105"/>
      <c r="T39" s="43" t="s">
        <v>341</v>
      </c>
      <c r="U39" s="207" t="s">
        <v>342</v>
      </c>
      <c r="V39" s="208"/>
      <c r="W39" s="208"/>
      <c r="X39" s="209"/>
      <c r="Z39" s="48">
        <f>Z35+Z37</f>
        <v>19469</v>
      </c>
      <c r="AA39" s="40" t="s">
        <v>343</v>
      </c>
      <c r="AD39" s="156"/>
      <c r="AE39" s="157"/>
      <c r="AF39" s="158"/>
      <c r="AG39" s="127"/>
    </row>
    <row r="40" spans="3:33" ht="43.5" customHeight="1">
      <c r="C40" s="218"/>
      <c r="D40" s="218"/>
      <c r="E40" s="218"/>
      <c r="F40" s="133" t="s">
        <v>386</v>
      </c>
      <c r="G40" s="134"/>
      <c r="H40" s="134"/>
      <c r="I40" s="134"/>
      <c r="J40" s="134"/>
      <c r="K40" s="134"/>
      <c r="L40" s="134"/>
      <c r="M40" s="135"/>
      <c r="N40" s="44" t="s">
        <v>322</v>
      </c>
      <c r="O40" s="105">
        <v>0</v>
      </c>
      <c r="P40" s="105"/>
      <c r="T40" s="40"/>
      <c r="AA40" s="50">
        <v>0.3</v>
      </c>
      <c r="AB40" s="50"/>
      <c r="AD40" s="159"/>
      <c r="AE40" s="160"/>
      <c r="AF40" s="161"/>
      <c r="AG40" s="127"/>
    </row>
    <row r="41" spans="3:35" ht="39.75" customHeight="1">
      <c r="C41" s="218"/>
      <c r="D41" s="218"/>
      <c r="E41" s="218"/>
      <c r="F41" s="133" t="s">
        <v>387</v>
      </c>
      <c r="G41" s="134"/>
      <c r="H41" s="134"/>
      <c r="I41" s="134"/>
      <c r="J41" s="134"/>
      <c r="K41" s="134"/>
      <c r="L41" s="134"/>
      <c r="M41" s="135"/>
      <c r="N41" s="44" t="s">
        <v>322</v>
      </c>
      <c r="O41" s="105">
        <v>0</v>
      </c>
      <c r="P41" s="105"/>
      <c r="T41" s="43" t="s">
        <v>345</v>
      </c>
      <c r="U41" s="210" t="s">
        <v>344</v>
      </c>
      <c r="V41" s="211"/>
      <c r="W41" s="211"/>
      <c r="X41" s="212"/>
      <c r="Z41" s="51">
        <f>Z39*AA40</f>
        <v>5840.7</v>
      </c>
      <c r="AG41" s="51">
        <f>SUM(AG32:AG40)</f>
        <v>7879.03</v>
      </c>
      <c r="AH41" s="46" t="s">
        <v>356</v>
      </c>
      <c r="AI41" s="46" t="s">
        <v>352</v>
      </c>
    </row>
    <row r="42" spans="3:34" ht="27" customHeight="1">
      <c r="C42" s="218"/>
      <c r="D42" s="218"/>
      <c r="E42" s="218"/>
      <c r="F42" s="133" t="s">
        <v>389</v>
      </c>
      <c r="G42" s="134"/>
      <c r="H42" s="134"/>
      <c r="I42" s="134"/>
      <c r="J42" s="134"/>
      <c r="K42" s="134"/>
      <c r="L42" s="134"/>
      <c r="M42" s="135"/>
      <c r="N42" s="44" t="s">
        <v>322</v>
      </c>
      <c r="O42" s="105">
        <v>0</v>
      </c>
      <c r="P42" s="105"/>
      <c r="T42" s="40"/>
      <c r="AH42" s="98"/>
    </row>
    <row r="43" spans="3:34" ht="51" customHeight="1">
      <c r="C43" s="195" t="s">
        <v>394</v>
      </c>
      <c r="D43" s="196"/>
      <c r="E43" s="197"/>
      <c r="F43" s="133" t="s">
        <v>390</v>
      </c>
      <c r="G43" s="134"/>
      <c r="H43" s="134"/>
      <c r="I43" s="134"/>
      <c r="J43" s="134"/>
      <c r="K43" s="134"/>
      <c r="L43" s="134"/>
      <c r="M43" s="135"/>
      <c r="N43" s="44" t="s">
        <v>322</v>
      </c>
      <c r="O43" s="105">
        <v>0</v>
      </c>
      <c r="P43" s="105"/>
      <c r="T43" s="173" t="s">
        <v>347</v>
      </c>
      <c r="U43" s="213" t="s">
        <v>346</v>
      </c>
      <c r="V43" s="213"/>
      <c r="W43" s="213"/>
      <c r="X43" s="213"/>
      <c r="Z43" s="183">
        <v>2661</v>
      </c>
      <c r="AD43" s="162" t="s">
        <v>353</v>
      </c>
      <c r="AE43" s="163"/>
      <c r="AF43" s="164"/>
      <c r="AG43" s="51">
        <v>0</v>
      </c>
      <c r="AH43" s="46" t="s">
        <v>357</v>
      </c>
    </row>
    <row r="44" spans="3:34" ht="48" customHeight="1">
      <c r="C44" s="231"/>
      <c r="D44" s="232"/>
      <c r="E44" s="233"/>
      <c r="F44" s="133" t="s">
        <v>391</v>
      </c>
      <c r="G44" s="134"/>
      <c r="H44" s="134"/>
      <c r="I44" s="134"/>
      <c r="J44" s="134"/>
      <c r="K44" s="134"/>
      <c r="L44" s="134"/>
      <c r="M44" s="135"/>
      <c r="N44" s="44" t="s">
        <v>322</v>
      </c>
      <c r="O44" s="105">
        <v>0</v>
      </c>
      <c r="P44" s="105"/>
      <c r="T44" s="188"/>
      <c r="U44" s="213"/>
      <c r="V44" s="213"/>
      <c r="W44" s="213"/>
      <c r="X44" s="213"/>
      <c r="Z44" s="185"/>
      <c r="AH44" s="98"/>
    </row>
    <row r="45" spans="3:34" ht="42" customHeight="1">
      <c r="C45" s="231"/>
      <c r="D45" s="232"/>
      <c r="E45" s="233"/>
      <c r="F45" s="133" t="s">
        <v>392</v>
      </c>
      <c r="G45" s="134"/>
      <c r="H45" s="134"/>
      <c r="I45" s="134"/>
      <c r="J45" s="134"/>
      <c r="K45" s="134"/>
      <c r="L45" s="134"/>
      <c r="M45" s="135"/>
      <c r="N45" s="44" t="s">
        <v>322</v>
      </c>
      <c r="O45" s="105">
        <v>0</v>
      </c>
      <c r="P45" s="105"/>
      <c r="AD45" s="165" t="s">
        <v>354</v>
      </c>
      <c r="AE45" s="166"/>
      <c r="AF45" s="167"/>
      <c r="AG45" s="171">
        <f>AG41-AG43</f>
        <v>7879.03</v>
      </c>
      <c r="AH45" s="186" t="s">
        <v>358</v>
      </c>
    </row>
    <row r="46" spans="3:34" ht="52.5" customHeight="1">
      <c r="C46" s="198"/>
      <c r="D46" s="199"/>
      <c r="E46" s="200"/>
      <c r="F46" s="133" t="s">
        <v>393</v>
      </c>
      <c r="G46" s="134"/>
      <c r="H46" s="134"/>
      <c r="I46" s="134"/>
      <c r="J46" s="134"/>
      <c r="K46" s="134"/>
      <c r="L46" s="134"/>
      <c r="M46" s="135"/>
      <c r="N46" s="44" t="s">
        <v>322</v>
      </c>
      <c r="O46" s="105">
        <v>0</v>
      </c>
      <c r="P46" s="105"/>
      <c r="AD46" s="168"/>
      <c r="AE46" s="169"/>
      <c r="AF46" s="170"/>
      <c r="AG46" s="172"/>
      <c r="AH46" s="186"/>
    </row>
    <row r="47" spans="3:16" ht="51" customHeight="1">
      <c r="C47" s="218" t="s">
        <v>401</v>
      </c>
      <c r="D47" s="218"/>
      <c r="E47" s="218"/>
      <c r="F47" s="133" t="s">
        <v>395</v>
      </c>
      <c r="G47" s="134"/>
      <c r="H47" s="134"/>
      <c r="I47" s="134"/>
      <c r="J47" s="134"/>
      <c r="K47" s="134"/>
      <c r="L47" s="134"/>
      <c r="M47" s="135"/>
      <c r="N47" s="44" t="s">
        <v>322</v>
      </c>
      <c r="O47" s="105">
        <v>0</v>
      </c>
      <c r="P47" s="105"/>
    </row>
    <row r="48" spans="3:34" ht="49.5" customHeight="1">
      <c r="C48" s="218"/>
      <c r="D48" s="218"/>
      <c r="E48" s="218"/>
      <c r="F48" s="133" t="s">
        <v>396</v>
      </c>
      <c r="G48" s="134"/>
      <c r="H48" s="134"/>
      <c r="I48" s="134"/>
      <c r="J48" s="134"/>
      <c r="K48" s="134"/>
      <c r="L48" s="134"/>
      <c r="M48" s="135"/>
      <c r="N48" s="44" t="s">
        <v>322</v>
      </c>
      <c r="O48" s="105">
        <v>0</v>
      </c>
      <c r="P48" s="105"/>
      <c r="AD48" s="194" t="s">
        <v>355</v>
      </c>
      <c r="AE48" s="194"/>
      <c r="AF48" s="194"/>
      <c r="AG48" s="127">
        <v>0</v>
      </c>
      <c r="AH48" s="173" t="s">
        <v>359</v>
      </c>
    </row>
    <row r="49" spans="3:34" ht="42" customHeight="1">
      <c r="C49" s="218"/>
      <c r="D49" s="218"/>
      <c r="E49" s="218"/>
      <c r="F49" s="133" t="s">
        <v>397</v>
      </c>
      <c r="G49" s="134"/>
      <c r="H49" s="134"/>
      <c r="I49" s="134"/>
      <c r="J49" s="134"/>
      <c r="K49" s="134"/>
      <c r="L49" s="134"/>
      <c r="M49" s="135"/>
      <c r="N49" s="44" t="s">
        <v>322</v>
      </c>
      <c r="O49" s="105">
        <v>0</v>
      </c>
      <c r="P49" s="105"/>
      <c r="AD49" s="194"/>
      <c r="AE49" s="194"/>
      <c r="AF49" s="194"/>
      <c r="AG49" s="127"/>
      <c r="AH49" s="187"/>
    </row>
    <row r="50" spans="3:34" ht="42" customHeight="1">
      <c r="C50" s="218"/>
      <c r="D50" s="218"/>
      <c r="E50" s="218"/>
      <c r="F50" s="133" t="s">
        <v>398</v>
      </c>
      <c r="G50" s="134"/>
      <c r="H50" s="134"/>
      <c r="I50" s="134"/>
      <c r="J50" s="134"/>
      <c r="K50" s="134"/>
      <c r="L50" s="134"/>
      <c r="M50" s="135"/>
      <c r="N50" s="44" t="s">
        <v>322</v>
      </c>
      <c r="O50" s="105">
        <v>0</v>
      </c>
      <c r="P50" s="105"/>
      <c r="AD50" s="194"/>
      <c r="AE50" s="194"/>
      <c r="AF50" s="194"/>
      <c r="AG50" s="127"/>
      <c r="AH50" s="187"/>
    </row>
    <row r="51" spans="3:34" ht="46.5" customHeight="1">
      <c r="C51" s="218"/>
      <c r="D51" s="218"/>
      <c r="E51" s="218"/>
      <c r="F51" s="204" t="s">
        <v>399</v>
      </c>
      <c r="G51" s="205"/>
      <c r="H51" s="205"/>
      <c r="I51" s="205"/>
      <c r="J51" s="205"/>
      <c r="K51" s="205"/>
      <c r="L51" s="205"/>
      <c r="M51" s="206"/>
      <c r="N51" s="44" t="s">
        <v>322</v>
      </c>
      <c r="O51" s="105">
        <v>0</v>
      </c>
      <c r="P51" s="105"/>
      <c r="AD51" s="194"/>
      <c r="AE51" s="194"/>
      <c r="AF51" s="194"/>
      <c r="AG51" s="127"/>
      <c r="AH51" s="188"/>
    </row>
    <row r="52" spans="3:20" ht="42" customHeight="1">
      <c r="C52" s="218"/>
      <c r="D52" s="218"/>
      <c r="E52" s="218"/>
      <c r="F52" s="133" t="s">
        <v>400</v>
      </c>
      <c r="G52" s="134"/>
      <c r="H52" s="134"/>
      <c r="I52" s="134"/>
      <c r="J52" s="134"/>
      <c r="K52" s="134"/>
      <c r="L52" s="134"/>
      <c r="M52" s="135"/>
      <c r="N52" s="44" t="s">
        <v>322</v>
      </c>
      <c r="O52" s="105">
        <v>0</v>
      </c>
      <c r="P52" s="105"/>
      <c r="T52" s="9" t="s">
        <v>367</v>
      </c>
    </row>
    <row r="53" spans="3:34" ht="32.25" customHeight="1">
      <c r="C53" s="195" t="s">
        <v>406</v>
      </c>
      <c r="D53" s="196"/>
      <c r="E53" s="197"/>
      <c r="F53" s="133" t="s">
        <v>402</v>
      </c>
      <c r="G53" s="134"/>
      <c r="H53" s="134"/>
      <c r="I53" s="134"/>
      <c r="J53" s="134"/>
      <c r="K53" s="134"/>
      <c r="L53" s="134"/>
      <c r="M53" s="135"/>
      <c r="N53" s="44" t="s">
        <v>322</v>
      </c>
      <c r="O53" s="105">
        <v>0</v>
      </c>
      <c r="P53" s="105"/>
      <c r="T53" s="173" t="s">
        <v>360</v>
      </c>
      <c r="U53" s="189" t="s">
        <v>361</v>
      </c>
      <c r="V53" s="189"/>
      <c r="W53" s="189"/>
      <c r="X53" s="189"/>
      <c r="Z53" s="171">
        <f>+Z43+Z41</f>
        <v>8501.7</v>
      </c>
      <c r="AD53" s="190" t="s">
        <v>362</v>
      </c>
      <c r="AE53" s="191"/>
      <c r="AF53" s="191"/>
      <c r="AG53" s="171">
        <f>AG45+AG48</f>
        <v>7879.03</v>
      </c>
      <c r="AH53" s="129" t="s">
        <v>363</v>
      </c>
    </row>
    <row r="54" spans="3:34" ht="39" customHeight="1">
      <c r="C54" s="231"/>
      <c r="D54" s="232"/>
      <c r="E54" s="233"/>
      <c r="F54" s="133" t="s">
        <v>403</v>
      </c>
      <c r="G54" s="134"/>
      <c r="H54" s="134"/>
      <c r="I54" s="134"/>
      <c r="J54" s="134"/>
      <c r="K54" s="134"/>
      <c r="L54" s="134"/>
      <c r="M54" s="135"/>
      <c r="N54" s="44" t="s">
        <v>322</v>
      </c>
      <c r="O54" s="105">
        <v>0</v>
      </c>
      <c r="P54" s="105"/>
      <c r="T54" s="188"/>
      <c r="U54" s="189"/>
      <c r="V54" s="189"/>
      <c r="W54" s="189"/>
      <c r="X54" s="189"/>
      <c r="Z54" s="172"/>
      <c r="AD54" s="192"/>
      <c r="AE54" s="193"/>
      <c r="AF54" s="193"/>
      <c r="AG54" s="172"/>
      <c r="AH54" s="129"/>
    </row>
    <row r="55" spans="3:26" ht="55.5" customHeight="1">
      <c r="C55" s="231"/>
      <c r="D55" s="232"/>
      <c r="E55" s="233"/>
      <c r="F55" s="133" t="s">
        <v>404</v>
      </c>
      <c r="G55" s="134"/>
      <c r="H55" s="134"/>
      <c r="I55" s="134"/>
      <c r="J55" s="134"/>
      <c r="K55" s="134"/>
      <c r="L55" s="134"/>
      <c r="M55" s="135"/>
      <c r="N55" s="44" t="s">
        <v>322</v>
      </c>
      <c r="O55" s="105">
        <v>0</v>
      </c>
      <c r="P55" s="105"/>
      <c r="U55" s="228" t="s">
        <v>368</v>
      </c>
      <c r="V55" s="228"/>
      <c r="W55" s="228"/>
      <c r="X55" s="228"/>
      <c r="Y55" s="49"/>
      <c r="Z55" s="53">
        <v>0</v>
      </c>
    </row>
    <row r="56" spans="3:24" ht="45.75" customHeight="1">
      <c r="C56" s="198"/>
      <c r="D56" s="199"/>
      <c r="E56" s="200"/>
      <c r="F56" s="133" t="s">
        <v>405</v>
      </c>
      <c r="G56" s="134"/>
      <c r="H56" s="134"/>
      <c r="I56" s="134"/>
      <c r="J56" s="134"/>
      <c r="K56" s="134"/>
      <c r="L56" s="134"/>
      <c r="M56" s="135"/>
      <c r="N56" s="44" t="s">
        <v>322</v>
      </c>
      <c r="O56" s="105">
        <v>0</v>
      </c>
      <c r="P56" s="105"/>
      <c r="U56" s="219" t="s">
        <v>364</v>
      </c>
      <c r="V56" s="220"/>
      <c r="W56" s="220"/>
      <c r="X56" s="221"/>
    </row>
    <row r="57" spans="3:24" ht="55.5" customHeight="1">
      <c r="C57" s="195" t="s">
        <v>414</v>
      </c>
      <c r="D57" s="196"/>
      <c r="E57" s="197"/>
      <c r="F57" s="133" t="s">
        <v>407</v>
      </c>
      <c r="G57" s="134"/>
      <c r="H57" s="134"/>
      <c r="I57" s="134"/>
      <c r="J57" s="134"/>
      <c r="K57" s="134"/>
      <c r="L57" s="134"/>
      <c r="M57" s="135"/>
      <c r="N57" s="44" t="s">
        <v>322</v>
      </c>
      <c r="O57" s="105">
        <v>0</v>
      </c>
      <c r="P57" s="105"/>
      <c r="U57" s="222"/>
      <c r="V57" s="223"/>
      <c r="W57" s="223"/>
      <c r="X57" s="224"/>
    </row>
    <row r="58" spans="3:26" ht="31.5" customHeight="1">
      <c r="C58" s="231"/>
      <c r="D58" s="232"/>
      <c r="E58" s="233"/>
      <c r="F58" s="133" t="s">
        <v>408</v>
      </c>
      <c r="G58" s="134"/>
      <c r="H58" s="134"/>
      <c r="I58" s="134"/>
      <c r="J58" s="134"/>
      <c r="K58" s="134"/>
      <c r="L58" s="134"/>
      <c r="M58" s="135"/>
      <c r="N58" s="44" t="s">
        <v>322</v>
      </c>
      <c r="O58" s="105">
        <v>0</v>
      </c>
      <c r="P58" s="105"/>
      <c r="U58" s="225"/>
      <c r="V58" s="226"/>
      <c r="W58" s="226"/>
      <c r="X58" s="227"/>
      <c r="Z58" s="65">
        <f>Z53-AG53</f>
        <v>622.670000000001</v>
      </c>
    </row>
    <row r="59" spans="3:16" ht="41.25" customHeight="1">
      <c r="C59" s="231"/>
      <c r="D59" s="232"/>
      <c r="E59" s="233"/>
      <c r="F59" s="133" t="s">
        <v>409</v>
      </c>
      <c r="G59" s="134"/>
      <c r="H59" s="134"/>
      <c r="I59" s="134"/>
      <c r="J59" s="134"/>
      <c r="K59" s="134"/>
      <c r="L59" s="134"/>
      <c r="M59" s="135"/>
      <c r="N59" s="44" t="s">
        <v>322</v>
      </c>
      <c r="O59" s="105">
        <v>0</v>
      </c>
      <c r="P59" s="105"/>
    </row>
    <row r="60" spans="3:16" ht="42.75" customHeight="1">
      <c r="C60" s="231"/>
      <c r="D60" s="232"/>
      <c r="E60" s="233"/>
      <c r="F60" s="133" t="s">
        <v>410</v>
      </c>
      <c r="G60" s="134"/>
      <c r="H60" s="134"/>
      <c r="I60" s="134"/>
      <c r="J60" s="134"/>
      <c r="K60" s="134"/>
      <c r="L60" s="134"/>
      <c r="M60" s="135"/>
      <c r="N60" s="44" t="s">
        <v>322</v>
      </c>
      <c r="O60" s="105">
        <v>0</v>
      </c>
      <c r="P60" s="105"/>
    </row>
    <row r="61" spans="3:16" ht="29.25" customHeight="1">
      <c r="C61" s="231"/>
      <c r="D61" s="232"/>
      <c r="E61" s="233"/>
      <c r="F61" s="133" t="s">
        <v>411</v>
      </c>
      <c r="G61" s="134"/>
      <c r="H61" s="134"/>
      <c r="I61" s="134"/>
      <c r="J61" s="134"/>
      <c r="K61" s="134"/>
      <c r="L61" s="134"/>
      <c r="M61" s="135"/>
      <c r="N61" s="44" t="s">
        <v>322</v>
      </c>
      <c r="O61" s="105">
        <v>0</v>
      </c>
      <c r="P61" s="105"/>
    </row>
    <row r="62" spans="3:16" ht="48" customHeight="1">
      <c r="C62" s="198"/>
      <c r="D62" s="199"/>
      <c r="E62" s="200"/>
      <c r="F62" s="133" t="s">
        <v>412</v>
      </c>
      <c r="G62" s="134"/>
      <c r="H62" s="134"/>
      <c r="I62" s="134"/>
      <c r="J62" s="134"/>
      <c r="K62" s="134"/>
      <c r="L62" s="134"/>
      <c r="M62" s="135"/>
      <c r="N62" s="44" t="s">
        <v>322</v>
      </c>
      <c r="O62" s="105">
        <v>0</v>
      </c>
      <c r="P62" s="105"/>
    </row>
    <row r="63" spans="3:16" ht="30" customHeight="1">
      <c r="C63" s="195" t="s">
        <v>434</v>
      </c>
      <c r="D63" s="196"/>
      <c r="E63" s="197"/>
      <c r="F63" s="133" t="s">
        <v>413</v>
      </c>
      <c r="G63" s="134"/>
      <c r="H63" s="134"/>
      <c r="I63" s="134"/>
      <c r="J63" s="134"/>
      <c r="K63" s="134"/>
      <c r="L63" s="134"/>
      <c r="M63" s="135"/>
      <c r="N63" s="44" t="s">
        <v>369</v>
      </c>
      <c r="O63" s="105">
        <v>0</v>
      </c>
      <c r="P63" s="105"/>
    </row>
    <row r="64" spans="3:20" ht="21" customHeight="1">
      <c r="C64" s="231"/>
      <c r="D64" s="232"/>
      <c r="E64" s="233"/>
      <c r="F64" s="133" t="s">
        <v>415</v>
      </c>
      <c r="G64" s="134"/>
      <c r="H64" s="134"/>
      <c r="I64" s="134"/>
      <c r="J64" s="134"/>
      <c r="K64" s="134"/>
      <c r="L64" s="134"/>
      <c r="M64" s="135"/>
      <c r="N64" s="44" t="s">
        <v>369</v>
      </c>
      <c r="O64" s="105">
        <v>0</v>
      </c>
      <c r="P64" s="105"/>
      <c r="T64" s="99" t="s">
        <v>378</v>
      </c>
    </row>
    <row r="65" spans="3:20" ht="39.75" customHeight="1">
      <c r="C65" s="231"/>
      <c r="D65" s="232"/>
      <c r="E65" s="233"/>
      <c r="F65" s="133" t="s">
        <v>416</v>
      </c>
      <c r="G65" s="134"/>
      <c r="H65" s="134"/>
      <c r="I65" s="134"/>
      <c r="J65" s="134"/>
      <c r="K65" s="134"/>
      <c r="L65" s="134"/>
      <c r="M65" s="135"/>
      <c r="N65" s="44" t="s">
        <v>369</v>
      </c>
      <c r="O65" s="105">
        <v>0</v>
      </c>
      <c r="P65" s="105"/>
      <c r="T65" s="60" t="s">
        <v>379</v>
      </c>
    </row>
    <row r="66" spans="3:16" ht="36.75" customHeight="1">
      <c r="C66" s="231"/>
      <c r="D66" s="232"/>
      <c r="E66" s="233"/>
      <c r="F66" s="133" t="s">
        <v>417</v>
      </c>
      <c r="G66" s="134"/>
      <c r="H66" s="134"/>
      <c r="I66" s="134"/>
      <c r="J66" s="134"/>
      <c r="K66" s="134"/>
      <c r="L66" s="134"/>
      <c r="M66" s="135"/>
      <c r="N66" s="44" t="s">
        <v>322</v>
      </c>
      <c r="O66" s="105"/>
      <c r="P66" s="105"/>
    </row>
    <row r="67" spans="3:21" ht="30.75" customHeight="1">
      <c r="C67" s="231"/>
      <c r="D67" s="232"/>
      <c r="E67" s="233"/>
      <c r="F67" s="133" t="s">
        <v>418</v>
      </c>
      <c r="G67" s="134"/>
      <c r="H67" s="134"/>
      <c r="I67" s="134"/>
      <c r="J67" s="134"/>
      <c r="K67" s="134"/>
      <c r="L67" s="134"/>
      <c r="M67" s="135"/>
      <c r="N67" s="94" t="s">
        <v>369</v>
      </c>
      <c r="O67" s="152">
        <f>Z76</f>
        <v>454.478</v>
      </c>
      <c r="P67" s="152"/>
      <c r="U67" s="66">
        <v>0.013</v>
      </c>
    </row>
    <row r="68" spans="3:23" ht="31.5" customHeight="1">
      <c r="C68" s="231"/>
      <c r="D68" s="232"/>
      <c r="E68" s="233"/>
      <c r="F68" s="133" t="s">
        <v>423</v>
      </c>
      <c r="G68" s="134"/>
      <c r="H68" s="134"/>
      <c r="I68" s="134"/>
      <c r="J68" s="134"/>
      <c r="K68" s="134"/>
      <c r="L68" s="134"/>
      <c r="M68" s="135"/>
      <c r="N68" s="94" t="s">
        <v>369</v>
      </c>
      <c r="O68" s="152">
        <f>Z84</f>
        <v>3177.777777777778</v>
      </c>
      <c r="P68" s="152"/>
      <c r="U68" s="201">
        <f>'Base dati Ipsoa'!M7</f>
        <v>109042.63</v>
      </c>
      <c r="V68" s="202"/>
      <c r="W68" s="203"/>
    </row>
    <row r="69" spans="3:26" ht="28.5" customHeight="1">
      <c r="C69" s="231"/>
      <c r="D69" s="232"/>
      <c r="E69" s="233"/>
      <c r="F69" s="133" t="s">
        <v>431</v>
      </c>
      <c r="G69" s="134"/>
      <c r="H69" s="134"/>
      <c r="I69" s="134"/>
      <c r="J69" s="134"/>
      <c r="K69" s="134"/>
      <c r="L69" s="134"/>
      <c r="M69" s="135"/>
      <c r="N69" s="44" t="s">
        <v>322</v>
      </c>
      <c r="O69" s="105">
        <v>0</v>
      </c>
      <c r="P69" s="105"/>
      <c r="U69" s="217">
        <f>U68*U67</f>
        <v>1417.55419</v>
      </c>
      <c r="V69" s="217"/>
      <c r="W69" s="217"/>
      <c r="X69" s="128" t="s">
        <v>380</v>
      </c>
      <c r="Y69" s="128"/>
      <c r="Z69" s="128"/>
    </row>
    <row r="70" spans="3:16" ht="32.25" customHeight="1">
      <c r="C70" s="231"/>
      <c r="D70" s="232"/>
      <c r="E70" s="233"/>
      <c r="F70" s="133" t="s">
        <v>432</v>
      </c>
      <c r="G70" s="134"/>
      <c r="H70" s="134"/>
      <c r="I70" s="134"/>
      <c r="J70" s="134"/>
      <c r="K70" s="134"/>
      <c r="L70" s="134"/>
      <c r="M70" s="135"/>
      <c r="N70" s="44" t="s">
        <v>322</v>
      </c>
      <c r="O70" s="105">
        <v>0</v>
      </c>
      <c r="P70" s="105"/>
    </row>
    <row r="71" spans="3:16" ht="67.5" customHeight="1">
      <c r="C71" s="198"/>
      <c r="D71" s="199"/>
      <c r="E71" s="200"/>
      <c r="F71" s="133" t="s">
        <v>433</v>
      </c>
      <c r="G71" s="134"/>
      <c r="H71" s="134"/>
      <c r="I71" s="134"/>
      <c r="J71" s="134"/>
      <c r="K71" s="134"/>
      <c r="L71" s="134"/>
      <c r="M71" s="135"/>
      <c r="N71" s="44" t="s">
        <v>322</v>
      </c>
      <c r="O71" s="105">
        <v>0</v>
      </c>
      <c r="P71" s="105"/>
    </row>
    <row r="72" spans="3:26" ht="51" customHeight="1">
      <c r="C72" s="195" t="s">
        <v>441</v>
      </c>
      <c r="D72" s="196"/>
      <c r="E72" s="197"/>
      <c r="F72" s="133" t="s">
        <v>435</v>
      </c>
      <c r="G72" s="134"/>
      <c r="H72" s="134"/>
      <c r="I72" s="134"/>
      <c r="J72" s="134"/>
      <c r="K72" s="134"/>
      <c r="L72" s="134"/>
      <c r="M72" s="135"/>
      <c r="N72" s="44" t="s">
        <v>322</v>
      </c>
      <c r="O72" s="105"/>
      <c r="P72" s="105"/>
      <c r="T72" s="234" t="s">
        <v>419</v>
      </c>
      <c r="U72" s="235"/>
      <c r="V72" s="235"/>
      <c r="W72" s="235"/>
      <c r="X72" s="235"/>
      <c r="Y72" s="235"/>
      <c r="Z72" s="236"/>
    </row>
    <row r="73" spans="3:16" ht="46.5" customHeight="1">
      <c r="C73" s="231"/>
      <c r="D73" s="232"/>
      <c r="E73" s="233"/>
      <c r="F73" s="133" t="s">
        <v>436</v>
      </c>
      <c r="G73" s="134"/>
      <c r="H73" s="134"/>
      <c r="I73" s="134"/>
      <c r="J73" s="134"/>
      <c r="K73" s="134"/>
      <c r="L73" s="134"/>
      <c r="M73" s="135"/>
      <c r="N73" s="44" t="s">
        <v>322</v>
      </c>
      <c r="O73" s="105"/>
      <c r="P73" s="105"/>
    </row>
    <row r="74" spans="3:26" ht="36" customHeight="1">
      <c r="C74" s="231"/>
      <c r="D74" s="232"/>
      <c r="E74" s="233"/>
      <c r="F74" s="133" t="s">
        <v>437</v>
      </c>
      <c r="G74" s="134"/>
      <c r="H74" s="134"/>
      <c r="I74" s="134"/>
      <c r="J74" s="134"/>
      <c r="K74" s="134"/>
      <c r="L74" s="134"/>
      <c r="M74" s="135"/>
      <c r="N74" s="44" t="s">
        <v>322</v>
      </c>
      <c r="O74" s="105"/>
      <c r="P74" s="105"/>
      <c r="T74" s="237" t="s">
        <v>420</v>
      </c>
      <c r="U74" s="237"/>
      <c r="V74" s="237"/>
      <c r="W74" s="237"/>
      <c r="X74" s="237"/>
      <c r="Y74" s="237"/>
      <c r="Z74" s="67">
        <f>'Base dati Ipsoa'!D11</f>
        <v>2272.39</v>
      </c>
    </row>
    <row r="75" spans="3:26" ht="27" customHeight="1">
      <c r="C75" s="231"/>
      <c r="D75" s="232"/>
      <c r="E75" s="233"/>
      <c r="F75" s="204" t="s">
        <v>438</v>
      </c>
      <c r="G75" s="205"/>
      <c r="H75" s="205"/>
      <c r="I75" s="205"/>
      <c r="J75" s="205"/>
      <c r="K75" s="205"/>
      <c r="L75" s="205"/>
      <c r="M75" s="206"/>
      <c r="N75" s="44" t="s">
        <v>322</v>
      </c>
      <c r="O75" s="105"/>
      <c r="P75" s="105"/>
      <c r="T75" s="237" t="s">
        <v>421</v>
      </c>
      <c r="U75" s="237"/>
      <c r="V75" s="237"/>
      <c r="W75" s="237"/>
      <c r="X75" s="237"/>
      <c r="Y75" s="237"/>
      <c r="Z75" s="68">
        <v>0.2</v>
      </c>
    </row>
    <row r="76" spans="3:26" ht="32.25" customHeight="1">
      <c r="C76" s="231"/>
      <c r="D76" s="232"/>
      <c r="E76" s="233"/>
      <c r="F76" s="133" t="s">
        <v>439</v>
      </c>
      <c r="G76" s="134"/>
      <c r="H76" s="134"/>
      <c r="I76" s="134"/>
      <c r="J76" s="134"/>
      <c r="K76" s="134"/>
      <c r="L76" s="134"/>
      <c r="M76" s="135"/>
      <c r="N76" s="44" t="s">
        <v>369</v>
      </c>
      <c r="O76" s="229" t="s">
        <v>591</v>
      </c>
      <c r="P76" s="230"/>
      <c r="T76" s="47" t="s">
        <v>422</v>
      </c>
      <c r="U76" s="47"/>
      <c r="V76" s="47"/>
      <c r="W76" s="47"/>
      <c r="X76" s="47"/>
      <c r="Y76" s="47"/>
      <c r="Z76" s="69">
        <f>Z74*Z75</f>
        <v>454.478</v>
      </c>
    </row>
    <row r="77" spans="3:16" ht="38.25" customHeight="1">
      <c r="C77" s="198"/>
      <c r="D77" s="199"/>
      <c r="E77" s="200"/>
      <c r="F77" s="133" t="s">
        <v>440</v>
      </c>
      <c r="G77" s="134"/>
      <c r="H77" s="134"/>
      <c r="I77" s="134"/>
      <c r="J77" s="134"/>
      <c r="K77" s="134"/>
      <c r="L77" s="134"/>
      <c r="M77" s="135"/>
      <c r="N77" s="44" t="s">
        <v>369</v>
      </c>
      <c r="O77" s="229" t="s">
        <v>591</v>
      </c>
      <c r="P77" s="230"/>
    </row>
    <row r="78" spans="3:16" ht="36.75" customHeight="1">
      <c r="C78" s="195" t="s">
        <v>444</v>
      </c>
      <c r="D78" s="196"/>
      <c r="E78" s="197"/>
      <c r="F78" s="133" t="s">
        <v>442</v>
      </c>
      <c r="G78" s="134"/>
      <c r="H78" s="134"/>
      <c r="I78" s="134"/>
      <c r="J78" s="134"/>
      <c r="K78" s="134"/>
      <c r="L78" s="134"/>
      <c r="M78" s="135"/>
      <c r="N78" s="44"/>
      <c r="O78" s="105"/>
      <c r="P78" s="105"/>
    </row>
    <row r="79" spans="3:26" ht="33" customHeight="1">
      <c r="C79" s="198"/>
      <c r="D79" s="199"/>
      <c r="E79" s="200"/>
      <c r="F79" s="133" t="s">
        <v>443</v>
      </c>
      <c r="G79" s="134"/>
      <c r="H79" s="134"/>
      <c r="I79" s="134"/>
      <c r="J79" s="134"/>
      <c r="K79" s="134"/>
      <c r="L79" s="134"/>
      <c r="M79" s="135"/>
      <c r="N79" s="44"/>
      <c r="O79" s="105"/>
      <c r="P79" s="105"/>
      <c r="T79" s="210" t="s">
        <v>424</v>
      </c>
      <c r="U79" s="211"/>
      <c r="V79" s="211"/>
      <c r="W79" s="211"/>
      <c r="X79" s="211"/>
      <c r="Y79" s="211"/>
      <c r="Z79" s="212"/>
    </row>
    <row r="80" spans="3:16" ht="30" customHeight="1">
      <c r="C80" s="195" t="s">
        <v>447</v>
      </c>
      <c r="D80" s="196"/>
      <c r="E80" s="197"/>
      <c r="F80" s="133" t="s">
        <v>445</v>
      </c>
      <c r="G80" s="134"/>
      <c r="H80" s="134"/>
      <c r="I80" s="134"/>
      <c r="J80" s="134"/>
      <c r="K80" s="134"/>
      <c r="L80" s="134"/>
      <c r="M80" s="135"/>
      <c r="N80" s="44" t="s">
        <v>322</v>
      </c>
      <c r="O80" s="105"/>
      <c r="P80" s="105"/>
    </row>
    <row r="81" spans="3:27" ht="31.5" customHeight="1">
      <c r="C81" s="198"/>
      <c r="D81" s="199"/>
      <c r="E81" s="200"/>
      <c r="F81" s="133" t="s">
        <v>446</v>
      </c>
      <c r="G81" s="134"/>
      <c r="H81" s="134"/>
      <c r="I81" s="134"/>
      <c r="J81" s="134"/>
      <c r="K81" s="134"/>
      <c r="L81" s="134"/>
      <c r="M81" s="135"/>
      <c r="N81" s="44" t="s">
        <v>322</v>
      </c>
      <c r="O81" s="105"/>
      <c r="P81" s="105"/>
      <c r="T81" s="237" t="s">
        <v>425</v>
      </c>
      <c r="U81" s="237"/>
      <c r="V81" s="237"/>
      <c r="W81" s="237"/>
      <c r="X81" s="237"/>
      <c r="Y81" s="237"/>
      <c r="Z81" s="67">
        <f>'Base dati Ipsoa'!D45</f>
        <v>4400</v>
      </c>
      <c r="AA81" s="40" t="s">
        <v>429</v>
      </c>
    </row>
    <row r="82" spans="3:26" ht="30" customHeight="1">
      <c r="C82" s="218" t="s">
        <v>449</v>
      </c>
      <c r="D82" s="218"/>
      <c r="E82" s="218"/>
      <c r="F82" s="133" t="s">
        <v>448</v>
      </c>
      <c r="G82" s="134"/>
      <c r="H82" s="134"/>
      <c r="I82" s="134"/>
      <c r="J82" s="134"/>
      <c r="K82" s="134"/>
      <c r="L82" s="134"/>
      <c r="M82" s="135"/>
      <c r="N82" s="44"/>
      <c r="O82" s="105"/>
      <c r="P82" s="105"/>
      <c r="T82" s="237" t="s">
        <v>426</v>
      </c>
      <c r="U82" s="237"/>
      <c r="V82" s="237"/>
      <c r="W82" s="237"/>
      <c r="X82" s="237"/>
      <c r="Y82" s="237"/>
      <c r="Z82" s="70">
        <v>22000</v>
      </c>
    </row>
    <row r="83" spans="3:27" ht="68.25" customHeight="1">
      <c r="C83" s="195" t="s">
        <v>452</v>
      </c>
      <c r="D83" s="196"/>
      <c r="E83" s="197"/>
      <c r="F83" s="133" t="s">
        <v>450</v>
      </c>
      <c r="G83" s="134"/>
      <c r="H83" s="134"/>
      <c r="I83" s="134"/>
      <c r="J83" s="134"/>
      <c r="K83" s="134"/>
      <c r="L83" s="134"/>
      <c r="M83" s="135"/>
      <c r="N83" s="44"/>
      <c r="O83" s="105"/>
      <c r="P83" s="105"/>
      <c r="T83" s="237" t="s">
        <v>427</v>
      </c>
      <c r="U83" s="237"/>
      <c r="V83" s="237"/>
      <c r="W83" s="237"/>
      <c r="X83" s="237"/>
      <c r="Y83" s="237"/>
      <c r="Z83" s="48">
        <f>Z82/18</f>
        <v>1222.2222222222222</v>
      </c>
      <c r="AA83" s="40" t="s">
        <v>430</v>
      </c>
    </row>
    <row r="84" spans="3:26" ht="45" customHeight="1">
      <c r="C84" s="198"/>
      <c r="D84" s="199"/>
      <c r="E84" s="200"/>
      <c r="F84" s="133" t="s">
        <v>451</v>
      </c>
      <c r="G84" s="134"/>
      <c r="H84" s="134"/>
      <c r="I84" s="134"/>
      <c r="J84" s="134"/>
      <c r="K84" s="134"/>
      <c r="L84" s="134"/>
      <c r="M84" s="135"/>
      <c r="N84" s="44"/>
      <c r="O84" s="105"/>
      <c r="P84" s="105"/>
      <c r="T84" s="237" t="s">
        <v>428</v>
      </c>
      <c r="U84" s="237"/>
      <c r="V84" s="237"/>
      <c r="W84" s="237"/>
      <c r="X84" s="237"/>
      <c r="Y84" s="237"/>
      <c r="Z84" s="51">
        <f>Z81-Z83</f>
        <v>3177.777777777778</v>
      </c>
    </row>
    <row r="85" spans="3:16" ht="45" customHeight="1">
      <c r="C85" s="218" t="s">
        <v>454</v>
      </c>
      <c r="D85" s="218"/>
      <c r="E85" s="218"/>
      <c r="F85" s="133" t="s">
        <v>453</v>
      </c>
      <c r="G85" s="134"/>
      <c r="H85" s="134"/>
      <c r="I85" s="134"/>
      <c r="J85" s="134"/>
      <c r="K85" s="134"/>
      <c r="L85" s="134"/>
      <c r="M85" s="135"/>
      <c r="N85" s="44"/>
      <c r="O85" s="105"/>
      <c r="P85" s="105"/>
    </row>
  </sheetData>
  <sheetProtection/>
  <mergeCells count="240">
    <mergeCell ref="C83:E84"/>
    <mergeCell ref="C85:E85"/>
    <mergeCell ref="T72:Z72"/>
    <mergeCell ref="T74:Y74"/>
    <mergeCell ref="T75:Y75"/>
    <mergeCell ref="T79:Z79"/>
    <mergeCell ref="T81:Y81"/>
    <mergeCell ref="T82:Y82"/>
    <mergeCell ref="T84:Y84"/>
    <mergeCell ref="T83:Y83"/>
    <mergeCell ref="F85:M85"/>
    <mergeCell ref="O85:P85"/>
    <mergeCell ref="F82:M82"/>
    <mergeCell ref="O82:P82"/>
    <mergeCell ref="F83:M83"/>
    <mergeCell ref="O83:P83"/>
    <mergeCell ref="F84:M84"/>
    <mergeCell ref="O84:P84"/>
    <mergeCell ref="F79:M79"/>
    <mergeCell ref="O79:P79"/>
    <mergeCell ref="F80:M80"/>
    <mergeCell ref="O80:P80"/>
    <mergeCell ref="F81:M81"/>
    <mergeCell ref="O81:P81"/>
    <mergeCell ref="C43:E46"/>
    <mergeCell ref="C47:E52"/>
    <mergeCell ref="C53:E56"/>
    <mergeCell ref="C57:E62"/>
    <mergeCell ref="C63:E71"/>
    <mergeCell ref="C72:E77"/>
    <mergeCell ref="C78:E79"/>
    <mergeCell ref="C80:E81"/>
    <mergeCell ref="C82:E82"/>
    <mergeCell ref="F76:M76"/>
    <mergeCell ref="O76:P76"/>
    <mergeCell ref="F77:M77"/>
    <mergeCell ref="O77:P77"/>
    <mergeCell ref="F78:M78"/>
    <mergeCell ref="O78:P78"/>
    <mergeCell ref="F73:M73"/>
    <mergeCell ref="O73:P73"/>
    <mergeCell ref="F74:M74"/>
    <mergeCell ref="O74:P74"/>
    <mergeCell ref="F75:M75"/>
    <mergeCell ref="O75:P75"/>
    <mergeCell ref="F71:M71"/>
    <mergeCell ref="O71:P71"/>
    <mergeCell ref="F72:M72"/>
    <mergeCell ref="O72:P72"/>
    <mergeCell ref="F67:M67"/>
    <mergeCell ref="O67:P67"/>
    <mergeCell ref="F68:M68"/>
    <mergeCell ref="O68:P68"/>
    <mergeCell ref="F69:M69"/>
    <mergeCell ref="O69:P69"/>
    <mergeCell ref="F66:M66"/>
    <mergeCell ref="O66:P66"/>
    <mergeCell ref="F61:M61"/>
    <mergeCell ref="O61:P61"/>
    <mergeCell ref="F62:M62"/>
    <mergeCell ref="O62:P62"/>
    <mergeCell ref="F63:M63"/>
    <mergeCell ref="O63:P63"/>
    <mergeCell ref="F70:M70"/>
    <mergeCell ref="O70:P70"/>
    <mergeCell ref="O60:P60"/>
    <mergeCell ref="O55:P55"/>
    <mergeCell ref="F56:M56"/>
    <mergeCell ref="O56:P56"/>
    <mergeCell ref="F57:M57"/>
    <mergeCell ref="O57:P57"/>
    <mergeCell ref="F64:M64"/>
    <mergeCell ref="O64:P64"/>
    <mergeCell ref="F65:M65"/>
    <mergeCell ref="O65:P65"/>
    <mergeCell ref="U29:AC29"/>
    <mergeCell ref="U31:X31"/>
    <mergeCell ref="U33:X33"/>
    <mergeCell ref="U35:X35"/>
    <mergeCell ref="U37:X37"/>
    <mergeCell ref="F43:M43"/>
    <mergeCell ref="U69:W69"/>
    <mergeCell ref="X69:Z69"/>
    <mergeCell ref="C35:E38"/>
    <mergeCell ref="C39:E42"/>
    <mergeCell ref="F45:M45"/>
    <mergeCell ref="O45:P45"/>
    <mergeCell ref="F46:M46"/>
    <mergeCell ref="O46:P46"/>
    <mergeCell ref="F47:M47"/>
    <mergeCell ref="O47:P47"/>
    <mergeCell ref="F48:M48"/>
    <mergeCell ref="O48:P48"/>
    <mergeCell ref="F49:M49"/>
    <mergeCell ref="O49:P49"/>
    <mergeCell ref="U56:X58"/>
    <mergeCell ref="U55:X55"/>
    <mergeCell ref="Z43:Z44"/>
    <mergeCell ref="O43:P43"/>
    <mergeCell ref="C33:E34"/>
    <mergeCell ref="U68:W68"/>
    <mergeCell ref="F50:M50"/>
    <mergeCell ref="O50:P50"/>
    <mergeCell ref="F51:M51"/>
    <mergeCell ref="O51:P51"/>
    <mergeCell ref="F52:M52"/>
    <mergeCell ref="O52:P52"/>
    <mergeCell ref="F53:M53"/>
    <mergeCell ref="O53:P53"/>
    <mergeCell ref="F54:M54"/>
    <mergeCell ref="O54:P54"/>
    <mergeCell ref="F55:M55"/>
    <mergeCell ref="U39:X39"/>
    <mergeCell ref="U41:X41"/>
    <mergeCell ref="U43:X44"/>
    <mergeCell ref="T43:T44"/>
    <mergeCell ref="F44:M44"/>
    <mergeCell ref="O44:P44"/>
    <mergeCell ref="F58:M58"/>
    <mergeCell ref="O58:P58"/>
    <mergeCell ref="F59:M59"/>
    <mergeCell ref="O59:P59"/>
    <mergeCell ref="F60:M60"/>
    <mergeCell ref="AH45:AH46"/>
    <mergeCell ref="AH48:AH51"/>
    <mergeCell ref="T53:T54"/>
    <mergeCell ref="U53:X54"/>
    <mergeCell ref="Z53:Z54"/>
    <mergeCell ref="AH53:AH54"/>
    <mergeCell ref="AD53:AF54"/>
    <mergeCell ref="AG53:AG54"/>
    <mergeCell ref="AD48:AF51"/>
    <mergeCell ref="AG48:AG51"/>
    <mergeCell ref="AD38:AF40"/>
    <mergeCell ref="AG38:AG40"/>
    <mergeCell ref="AD43:AF43"/>
    <mergeCell ref="AD45:AF46"/>
    <mergeCell ref="AG45:AG46"/>
    <mergeCell ref="AD31:AF31"/>
    <mergeCell ref="AD32:AF34"/>
    <mergeCell ref="AG32:AG34"/>
    <mergeCell ref="AD35:AF37"/>
    <mergeCell ref="AG35:AG37"/>
    <mergeCell ref="F35:M35"/>
    <mergeCell ref="O35:P35"/>
    <mergeCell ref="F36:M36"/>
    <mergeCell ref="O36:P36"/>
    <mergeCell ref="F33:M33"/>
    <mergeCell ref="O33:P33"/>
    <mergeCell ref="F34:M34"/>
    <mergeCell ref="O34:P34"/>
    <mergeCell ref="F31:M31"/>
    <mergeCell ref="O31:P31"/>
    <mergeCell ref="F32:M32"/>
    <mergeCell ref="F41:M41"/>
    <mergeCell ref="O41:P41"/>
    <mergeCell ref="F42:M42"/>
    <mergeCell ref="O42:P42"/>
    <mergeCell ref="F39:M39"/>
    <mergeCell ref="O39:P39"/>
    <mergeCell ref="F40:M40"/>
    <mergeCell ref="O40:P40"/>
    <mergeCell ref="F37:M37"/>
    <mergeCell ref="O37:P37"/>
    <mergeCell ref="F38:M38"/>
    <mergeCell ref="O38:P38"/>
    <mergeCell ref="F26:M26"/>
    <mergeCell ref="O26:P26"/>
    <mergeCell ref="C23:E23"/>
    <mergeCell ref="F23:M23"/>
    <mergeCell ref="O23:P23"/>
    <mergeCell ref="F24:M24"/>
    <mergeCell ref="O24:P24"/>
    <mergeCell ref="O32:P32"/>
    <mergeCell ref="F29:M29"/>
    <mergeCell ref="O30:P30"/>
    <mergeCell ref="F30:M30"/>
    <mergeCell ref="F27:M27"/>
    <mergeCell ref="O27:P27"/>
    <mergeCell ref="F28:M28"/>
    <mergeCell ref="O28:P28"/>
    <mergeCell ref="C24:E28"/>
    <mergeCell ref="C29:E32"/>
    <mergeCell ref="O20:P22"/>
    <mergeCell ref="C15:E18"/>
    <mergeCell ref="F15:M15"/>
    <mergeCell ref="O15:P15"/>
    <mergeCell ref="F16:M18"/>
    <mergeCell ref="N16:N18"/>
    <mergeCell ref="O16:P18"/>
    <mergeCell ref="F25:M25"/>
    <mergeCell ref="O25:P25"/>
    <mergeCell ref="C2:H2"/>
    <mergeCell ref="C4:H4"/>
    <mergeCell ref="I3:R3"/>
    <mergeCell ref="I4:R4"/>
    <mergeCell ref="I2:R2"/>
    <mergeCell ref="Z22:AA22"/>
    <mergeCell ref="Z20:AA20"/>
    <mergeCell ref="U17:Y17"/>
    <mergeCell ref="Z17:AA17"/>
    <mergeCell ref="U18:Y18"/>
    <mergeCell ref="Z18:AA18"/>
    <mergeCell ref="W2:Y2"/>
    <mergeCell ref="Z12:AA12"/>
    <mergeCell ref="W14:Y14"/>
    <mergeCell ref="U15:AA15"/>
    <mergeCell ref="Z19:AA19"/>
    <mergeCell ref="U16:Y16"/>
    <mergeCell ref="Z16:AA16"/>
    <mergeCell ref="U5:Y5"/>
    <mergeCell ref="Z5:AA5"/>
    <mergeCell ref="U6:Y6"/>
    <mergeCell ref="Z6:AA6"/>
    <mergeCell ref="U7:Y7"/>
    <mergeCell ref="Z7:AA7"/>
    <mergeCell ref="O29:P29"/>
    <mergeCell ref="C5:H5"/>
    <mergeCell ref="I5:R5"/>
    <mergeCell ref="C6:H6"/>
    <mergeCell ref="I6:R6"/>
    <mergeCell ref="U3:AA3"/>
    <mergeCell ref="U4:Y4"/>
    <mergeCell ref="Z4:AA4"/>
    <mergeCell ref="C3:H3"/>
    <mergeCell ref="Z9:AA9"/>
    <mergeCell ref="F12:M14"/>
    <mergeCell ref="F11:M11"/>
    <mergeCell ref="O10:P10"/>
    <mergeCell ref="F10:M10"/>
    <mergeCell ref="C10:E10"/>
    <mergeCell ref="C11:E14"/>
    <mergeCell ref="N12:N14"/>
    <mergeCell ref="O11:P11"/>
    <mergeCell ref="O12:P14"/>
    <mergeCell ref="C19:E22"/>
    <mergeCell ref="F19:M19"/>
    <mergeCell ref="O19:P19"/>
    <mergeCell ref="F20:M22"/>
    <mergeCell ref="N20:N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4"/>
  <rowBreaks count="3" manualBreakCount="3">
    <brk id="34" max="39" man="1"/>
    <brk id="58" max="39" man="1"/>
    <brk id="88" max="39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AB90"/>
  <sheetViews>
    <sheetView zoomScalePageLayoutView="0" workbookViewId="0" topLeftCell="A1">
      <selection activeCell="F89" sqref="F89"/>
    </sheetView>
  </sheetViews>
  <sheetFormatPr defaultColWidth="9.33203125" defaultRowHeight="11.25"/>
  <cols>
    <col min="1" max="1" width="3.33203125" style="0" customWidth="1"/>
    <col min="3" max="3" width="6" style="0" customWidth="1"/>
    <col min="6" max="6" width="18" style="0" customWidth="1"/>
    <col min="7" max="7" width="16.33203125" style="0" customWidth="1"/>
    <col min="10" max="10" width="8.16015625" style="0" customWidth="1"/>
    <col min="11" max="11" width="8.83203125" style="0" customWidth="1"/>
    <col min="12" max="12" width="5.5" style="0" customWidth="1"/>
    <col min="15" max="15" width="2.66015625" style="0" customWidth="1"/>
    <col min="16" max="16" width="0.1640625" style="0" customWidth="1"/>
    <col min="17" max="17" width="5.66015625" style="0" hidden="1" customWidth="1"/>
    <col min="18" max="18" width="5.16015625" style="0" hidden="1" customWidth="1"/>
    <col min="19" max="19" width="3.5" style="0" customWidth="1"/>
    <col min="21" max="21" width="10.16015625" style="0" customWidth="1"/>
    <col min="22" max="22" width="11.66015625" style="0" customWidth="1"/>
    <col min="23" max="23" width="19.83203125" style="0" customWidth="1"/>
    <col min="24" max="24" width="15" style="0" customWidth="1"/>
    <col min="25" max="25" width="11.83203125" style="0" customWidth="1"/>
    <col min="26" max="26" width="7.33203125" style="0" customWidth="1"/>
  </cols>
  <sheetData>
    <row r="2" spans="2:21" ht="23.25" customHeight="1">
      <c r="B2" s="262" t="s">
        <v>455</v>
      </c>
      <c r="C2" s="263"/>
      <c r="D2" s="275" t="s">
        <v>516</v>
      </c>
      <c r="E2" s="275"/>
      <c r="F2" s="275"/>
      <c r="G2" s="275"/>
      <c r="H2" s="275"/>
      <c r="I2" s="275"/>
      <c r="J2" s="275"/>
      <c r="K2" s="275"/>
      <c r="L2" s="72"/>
      <c r="M2" s="115">
        <v>2013</v>
      </c>
      <c r="N2" s="117"/>
      <c r="T2" s="278" t="s">
        <v>455</v>
      </c>
      <c r="U2" s="278"/>
    </row>
    <row r="3" spans="2:24" ht="15">
      <c r="B3" s="128" t="s">
        <v>315</v>
      </c>
      <c r="C3" s="128"/>
      <c r="D3" s="128" t="s">
        <v>317</v>
      </c>
      <c r="E3" s="128"/>
      <c r="F3" s="128"/>
      <c r="G3" s="128"/>
      <c r="H3" s="128"/>
      <c r="I3" s="128"/>
      <c r="J3" s="128"/>
      <c r="K3" s="128"/>
      <c r="L3" s="42"/>
      <c r="M3" s="129" t="s">
        <v>303</v>
      </c>
      <c r="N3" s="129"/>
      <c r="T3" s="277" t="s">
        <v>517</v>
      </c>
      <c r="U3" s="277"/>
      <c r="V3" s="277"/>
      <c r="W3" s="277"/>
      <c r="X3" s="86">
        <f>'Dati Bilancio'!C218</f>
        <v>92</v>
      </c>
    </row>
    <row r="4" spans="2:27" ht="35.25" customHeight="1">
      <c r="B4" s="246" t="s">
        <v>456</v>
      </c>
      <c r="C4" s="247"/>
      <c r="D4" s="241" t="s">
        <v>457</v>
      </c>
      <c r="E4" s="242"/>
      <c r="F4" s="242"/>
      <c r="G4" s="242"/>
      <c r="H4" s="242"/>
      <c r="I4" s="242"/>
      <c r="J4" s="242"/>
      <c r="K4" s="243"/>
      <c r="L4" s="43" t="s">
        <v>369</v>
      </c>
      <c r="M4" s="152">
        <f>'Dati Bilancio'!C124+'Dati Bilancio'!C133+'Dati Bilancio'!C134+'Dati Bilancio'!C135+'Dati Bilancio'!C145</f>
        <v>17173.61</v>
      </c>
      <c r="N4" s="152"/>
      <c r="T4" s="276" t="s">
        <v>518</v>
      </c>
      <c r="U4" s="276"/>
      <c r="V4" s="276"/>
      <c r="W4" s="276"/>
      <c r="X4" s="77"/>
      <c r="AA4" s="80" t="s">
        <v>521</v>
      </c>
    </row>
    <row r="5" spans="2:28" ht="11.25" customHeight="1">
      <c r="B5" s="248"/>
      <c r="C5" s="249"/>
      <c r="D5" s="244" t="s">
        <v>458</v>
      </c>
      <c r="E5" s="244"/>
      <c r="F5" s="244"/>
      <c r="G5" s="244"/>
      <c r="H5" s="244"/>
      <c r="I5" s="244"/>
      <c r="J5" s="244"/>
      <c r="K5" s="244"/>
      <c r="L5" s="130" t="s">
        <v>322</v>
      </c>
      <c r="M5" s="105">
        <v>0</v>
      </c>
      <c r="N5" s="105"/>
      <c r="T5" s="269" t="s">
        <v>519</v>
      </c>
      <c r="U5" s="270"/>
      <c r="V5" s="270"/>
      <c r="W5" s="271"/>
      <c r="X5" s="79">
        <f>SUM(Y6:Y8)</f>
        <v>37078.9</v>
      </c>
      <c r="AA5" s="81">
        <f>'Dati Bilancio'!C167</f>
        <v>37079</v>
      </c>
      <c r="AB5" s="82">
        <f>X5-AA5</f>
        <v>-0.09999999999854481</v>
      </c>
    </row>
    <row r="6" spans="2:25" ht="14.25" customHeight="1">
      <c r="B6" s="248"/>
      <c r="C6" s="249"/>
      <c r="D6" s="244"/>
      <c r="E6" s="244"/>
      <c r="F6" s="244"/>
      <c r="G6" s="244"/>
      <c r="H6" s="244"/>
      <c r="I6" s="244"/>
      <c r="J6" s="244"/>
      <c r="K6" s="244"/>
      <c r="L6" s="131"/>
      <c r="M6" s="105"/>
      <c r="N6" s="105"/>
      <c r="T6" s="266" t="s">
        <v>263</v>
      </c>
      <c r="U6" s="267"/>
      <c r="V6" s="267"/>
      <c r="W6" s="268"/>
      <c r="Y6" s="78">
        <f>'Dati Bilancio'!C158</f>
        <v>30188.21</v>
      </c>
    </row>
    <row r="7" spans="2:25" ht="15" customHeight="1">
      <c r="B7" s="248"/>
      <c r="C7" s="249"/>
      <c r="D7" s="244"/>
      <c r="E7" s="244"/>
      <c r="F7" s="244"/>
      <c r="G7" s="244"/>
      <c r="H7" s="244"/>
      <c r="I7" s="244"/>
      <c r="J7" s="244"/>
      <c r="K7" s="244"/>
      <c r="L7" s="132"/>
      <c r="M7" s="105"/>
      <c r="N7" s="105"/>
      <c r="T7" s="266" t="s">
        <v>265</v>
      </c>
      <c r="U7" s="267"/>
      <c r="V7" s="267"/>
      <c r="W7" s="268"/>
      <c r="Y7" s="78">
        <f>'Dati Bilancio'!C160</f>
        <v>5406.69</v>
      </c>
    </row>
    <row r="8" spans="2:25" ht="25.5" customHeight="1">
      <c r="B8" s="248"/>
      <c r="C8" s="249"/>
      <c r="D8" s="241" t="s">
        <v>459</v>
      </c>
      <c r="E8" s="242"/>
      <c r="F8" s="242"/>
      <c r="G8" s="242"/>
      <c r="H8" s="242"/>
      <c r="I8" s="242"/>
      <c r="J8" s="242"/>
      <c r="K8" s="243"/>
      <c r="L8" s="44" t="s">
        <v>322</v>
      </c>
      <c r="M8" s="105">
        <v>0</v>
      </c>
      <c r="N8" s="105"/>
      <c r="T8" s="266" t="s">
        <v>520</v>
      </c>
      <c r="U8" s="267"/>
      <c r="V8" s="267"/>
      <c r="W8" s="268"/>
      <c r="Y8" s="78">
        <f>'Dati Bilancio'!C161</f>
        <v>1484</v>
      </c>
    </row>
    <row r="9" spans="2:24" ht="18.75" customHeight="1">
      <c r="B9" s="248"/>
      <c r="C9" s="249"/>
      <c r="D9" s="244" t="s">
        <v>460</v>
      </c>
      <c r="E9" s="244"/>
      <c r="F9" s="244"/>
      <c r="G9" s="244"/>
      <c r="H9" s="244"/>
      <c r="I9" s="244"/>
      <c r="J9" s="244"/>
      <c r="K9" s="244"/>
      <c r="L9" s="130" t="s">
        <v>322</v>
      </c>
      <c r="M9" s="105">
        <v>0</v>
      </c>
      <c r="N9" s="105"/>
      <c r="O9" s="250" t="s">
        <v>461</v>
      </c>
      <c r="P9" s="251" t="s">
        <v>462</v>
      </c>
      <c r="Q9" s="252"/>
      <c r="R9" s="253"/>
      <c r="T9" s="269" t="s">
        <v>522</v>
      </c>
      <c r="U9" s="270"/>
      <c r="V9" s="270"/>
      <c r="W9" s="271"/>
      <c r="X9" s="85">
        <v>0</v>
      </c>
    </row>
    <row r="10" spans="2:24" ht="22.5" customHeight="1">
      <c r="B10" s="248"/>
      <c r="C10" s="249"/>
      <c r="D10" s="244"/>
      <c r="E10" s="244"/>
      <c r="F10" s="244"/>
      <c r="G10" s="244"/>
      <c r="H10" s="244"/>
      <c r="I10" s="244"/>
      <c r="J10" s="244"/>
      <c r="K10" s="244"/>
      <c r="L10" s="131"/>
      <c r="M10" s="105"/>
      <c r="N10" s="105"/>
      <c r="O10" s="250"/>
      <c r="P10" s="254"/>
      <c r="Q10" s="255"/>
      <c r="R10" s="256"/>
      <c r="T10" s="272" t="s">
        <v>523</v>
      </c>
      <c r="U10" s="273"/>
      <c r="V10" s="273"/>
      <c r="W10" s="274"/>
      <c r="X10" s="85">
        <v>0</v>
      </c>
    </row>
    <row r="11" spans="2:24" ht="27" customHeight="1">
      <c r="B11" s="248"/>
      <c r="C11" s="249"/>
      <c r="D11" s="244"/>
      <c r="E11" s="244"/>
      <c r="F11" s="244"/>
      <c r="G11" s="244"/>
      <c r="H11" s="244"/>
      <c r="I11" s="244"/>
      <c r="J11" s="244"/>
      <c r="K11" s="244"/>
      <c r="L11" s="132"/>
      <c r="M11" s="105"/>
      <c r="N11" s="105"/>
      <c r="O11" s="250"/>
      <c r="P11" s="257"/>
      <c r="Q11" s="258"/>
      <c r="R11" s="259"/>
      <c r="T11" s="272" t="s">
        <v>524</v>
      </c>
      <c r="U11" s="273"/>
      <c r="V11" s="273"/>
      <c r="W11" s="274"/>
      <c r="X11" s="85">
        <v>0</v>
      </c>
    </row>
    <row r="12" spans="2:24" ht="35.25" customHeight="1">
      <c r="B12" s="248"/>
      <c r="C12" s="249"/>
      <c r="D12" s="241" t="s">
        <v>463</v>
      </c>
      <c r="E12" s="242"/>
      <c r="F12" s="242"/>
      <c r="G12" s="242"/>
      <c r="H12" s="242"/>
      <c r="I12" s="242"/>
      <c r="J12" s="242"/>
      <c r="K12" s="243"/>
      <c r="L12" s="44" t="s">
        <v>322</v>
      </c>
      <c r="M12" s="105">
        <v>0</v>
      </c>
      <c r="N12" s="105"/>
      <c r="T12" s="272" t="s">
        <v>525</v>
      </c>
      <c r="U12" s="273"/>
      <c r="V12" s="273"/>
      <c r="W12" s="274"/>
      <c r="X12" s="85">
        <v>0</v>
      </c>
    </row>
    <row r="13" spans="2:24" ht="11.25" customHeight="1">
      <c r="B13" s="248"/>
      <c r="C13" s="249"/>
      <c r="D13" s="244" t="s">
        <v>464</v>
      </c>
      <c r="E13" s="244"/>
      <c r="F13" s="244"/>
      <c r="G13" s="244"/>
      <c r="H13" s="244"/>
      <c r="I13" s="244"/>
      <c r="J13" s="244"/>
      <c r="K13" s="244"/>
      <c r="L13" s="130" t="s">
        <v>322</v>
      </c>
      <c r="M13" s="105">
        <v>0</v>
      </c>
      <c r="N13" s="105"/>
      <c r="T13" s="272" t="s">
        <v>526</v>
      </c>
      <c r="U13" s="273"/>
      <c r="V13" s="273"/>
      <c r="W13" s="274"/>
      <c r="X13" s="85">
        <f>SUM(Y14:Y18)</f>
        <v>7879.03</v>
      </c>
    </row>
    <row r="14" spans="2:25" ht="11.25" customHeight="1">
      <c r="B14" s="248"/>
      <c r="C14" s="249"/>
      <c r="D14" s="244"/>
      <c r="E14" s="244"/>
      <c r="F14" s="244"/>
      <c r="G14" s="244"/>
      <c r="H14" s="244"/>
      <c r="I14" s="244"/>
      <c r="J14" s="244"/>
      <c r="K14" s="244"/>
      <c r="L14" s="131"/>
      <c r="M14" s="105"/>
      <c r="N14" s="105"/>
      <c r="T14" s="266" t="s">
        <v>527</v>
      </c>
      <c r="U14" s="267"/>
      <c r="V14" s="267"/>
      <c r="W14" s="268"/>
      <c r="Y14" s="78">
        <f>'Dati Bilancio'!C195+'Dati Bilancio'!C196+'Dati Bilancio'!C197+'Dati Bilancio'!C198</f>
        <v>7879.03</v>
      </c>
    </row>
    <row r="15" spans="2:25" ht="16.5" customHeight="1">
      <c r="B15" s="260"/>
      <c r="C15" s="261"/>
      <c r="D15" s="244"/>
      <c r="E15" s="244"/>
      <c r="F15" s="244"/>
      <c r="G15" s="244"/>
      <c r="H15" s="244"/>
      <c r="I15" s="244"/>
      <c r="J15" s="244"/>
      <c r="K15" s="244"/>
      <c r="L15" s="132"/>
      <c r="M15" s="105"/>
      <c r="N15" s="105"/>
      <c r="T15" s="266" t="s">
        <v>528</v>
      </c>
      <c r="U15" s="267"/>
      <c r="V15" s="267"/>
      <c r="W15" s="268"/>
      <c r="Y15" s="78">
        <v>0</v>
      </c>
    </row>
    <row r="16" spans="2:25" ht="34.5" customHeight="1">
      <c r="B16" s="246" t="s">
        <v>466</v>
      </c>
      <c r="C16" s="247"/>
      <c r="D16" s="241" t="s">
        <v>465</v>
      </c>
      <c r="E16" s="242"/>
      <c r="F16" s="242"/>
      <c r="G16" s="242"/>
      <c r="H16" s="242"/>
      <c r="I16" s="242"/>
      <c r="J16" s="242"/>
      <c r="K16" s="243"/>
      <c r="L16" s="44" t="s">
        <v>322</v>
      </c>
      <c r="M16" s="105">
        <v>0</v>
      </c>
      <c r="N16" s="105"/>
      <c r="T16" s="266" t="s">
        <v>529</v>
      </c>
      <c r="U16" s="267"/>
      <c r="V16" s="267"/>
      <c r="W16" s="268"/>
      <c r="Y16" s="78">
        <v>0</v>
      </c>
    </row>
    <row r="17" spans="2:25" ht="24.75" customHeight="1">
      <c r="B17" s="248"/>
      <c r="C17" s="249"/>
      <c r="D17" s="241" t="s">
        <v>467</v>
      </c>
      <c r="E17" s="242"/>
      <c r="F17" s="242"/>
      <c r="G17" s="242"/>
      <c r="H17" s="242"/>
      <c r="I17" s="242"/>
      <c r="J17" s="242"/>
      <c r="K17" s="243"/>
      <c r="L17" s="44" t="s">
        <v>322</v>
      </c>
      <c r="M17" s="105">
        <v>0</v>
      </c>
      <c r="N17" s="105"/>
      <c r="T17" s="266" t="s">
        <v>530</v>
      </c>
      <c r="U17" s="267"/>
      <c r="V17" s="267"/>
      <c r="W17" s="268"/>
      <c r="Y17" s="78">
        <v>0</v>
      </c>
    </row>
    <row r="18" spans="2:24" ht="27" customHeight="1">
      <c r="B18" s="260"/>
      <c r="C18" s="261"/>
      <c r="D18" s="241" t="s">
        <v>468</v>
      </c>
      <c r="E18" s="242"/>
      <c r="F18" s="242"/>
      <c r="G18" s="242"/>
      <c r="H18" s="242"/>
      <c r="I18" s="242"/>
      <c r="J18" s="242"/>
      <c r="K18" s="243"/>
      <c r="L18" s="44" t="s">
        <v>322</v>
      </c>
      <c r="M18" s="105">
        <v>0</v>
      </c>
      <c r="N18" s="105"/>
      <c r="T18" s="269" t="s">
        <v>531</v>
      </c>
      <c r="U18" s="270"/>
      <c r="V18" s="270"/>
      <c r="W18" s="271"/>
      <c r="X18" s="85">
        <f>SUM(Y19:Y21)</f>
        <v>0</v>
      </c>
    </row>
    <row r="19" spans="2:25" ht="26.25" customHeight="1">
      <c r="B19" s="264" t="s">
        <v>469</v>
      </c>
      <c r="C19" s="265"/>
      <c r="D19" s="241" t="s">
        <v>470</v>
      </c>
      <c r="E19" s="242"/>
      <c r="F19" s="242"/>
      <c r="G19" s="242"/>
      <c r="H19" s="242"/>
      <c r="I19" s="242"/>
      <c r="J19" s="242"/>
      <c r="K19" s="243"/>
      <c r="L19" s="44" t="s">
        <v>322</v>
      </c>
      <c r="M19" s="105">
        <v>0</v>
      </c>
      <c r="N19" s="105"/>
      <c r="T19" s="266" t="s">
        <v>532</v>
      </c>
      <c r="U19" s="267"/>
      <c r="V19" s="267"/>
      <c r="W19" s="268"/>
      <c r="Y19" s="78">
        <v>0</v>
      </c>
    </row>
    <row r="20" spans="2:25" ht="32.25" customHeight="1">
      <c r="B20" s="245" t="s">
        <v>471</v>
      </c>
      <c r="C20" s="245"/>
      <c r="D20" s="241" t="s">
        <v>472</v>
      </c>
      <c r="E20" s="242"/>
      <c r="F20" s="242"/>
      <c r="G20" s="242"/>
      <c r="H20" s="242"/>
      <c r="I20" s="242"/>
      <c r="J20" s="242"/>
      <c r="K20" s="243"/>
      <c r="L20" s="44" t="s">
        <v>322</v>
      </c>
      <c r="M20" s="105">
        <v>0</v>
      </c>
      <c r="N20" s="105"/>
      <c r="T20" s="266" t="s">
        <v>533</v>
      </c>
      <c r="U20" s="267"/>
      <c r="V20" s="267"/>
      <c r="W20" s="268"/>
      <c r="Y20" s="78">
        <v>0</v>
      </c>
    </row>
    <row r="21" spans="2:25" ht="31.5" customHeight="1">
      <c r="B21" s="245"/>
      <c r="C21" s="245"/>
      <c r="D21" s="241" t="s">
        <v>473</v>
      </c>
      <c r="E21" s="242"/>
      <c r="F21" s="242"/>
      <c r="G21" s="242"/>
      <c r="H21" s="242"/>
      <c r="I21" s="242"/>
      <c r="J21" s="242"/>
      <c r="K21" s="243"/>
      <c r="L21" s="44" t="s">
        <v>322</v>
      </c>
      <c r="M21" s="105">
        <v>0</v>
      </c>
      <c r="N21" s="105"/>
      <c r="T21" s="266" t="s">
        <v>534</v>
      </c>
      <c r="U21" s="267"/>
      <c r="V21" s="267"/>
      <c r="W21" s="268"/>
      <c r="Y21" s="78">
        <v>0</v>
      </c>
    </row>
    <row r="22" spans="2:24" ht="31.5" customHeight="1">
      <c r="B22" s="245" t="s">
        <v>474</v>
      </c>
      <c r="C22" s="245"/>
      <c r="D22" s="241" t="s">
        <v>475</v>
      </c>
      <c r="E22" s="242"/>
      <c r="F22" s="242"/>
      <c r="G22" s="242"/>
      <c r="H22" s="242"/>
      <c r="I22" s="242"/>
      <c r="J22" s="242"/>
      <c r="K22" s="243"/>
      <c r="L22" s="44" t="s">
        <v>322</v>
      </c>
      <c r="M22" s="105">
        <v>0</v>
      </c>
      <c r="N22" s="105"/>
      <c r="T22" s="269" t="s">
        <v>535</v>
      </c>
      <c r="U22" s="270"/>
      <c r="V22" s="270"/>
      <c r="W22" s="271"/>
      <c r="X22" s="85">
        <f>SUM(Y23:Y25)</f>
        <v>0</v>
      </c>
    </row>
    <row r="23" spans="2:25" ht="33" customHeight="1">
      <c r="B23" s="245" t="s">
        <v>478</v>
      </c>
      <c r="C23" s="245"/>
      <c r="D23" s="241" t="s">
        <v>476</v>
      </c>
      <c r="E23" s="242"/>
      <c r="F23" s="242"/>
      <c r="G23" s="242"/>
      <c r="H23" s="242"/>
      <c r="I23" s="242"/>
      <c r="J23" s="242"/>
      <c r="K23" s="243"/>
      <c r="L23" s="44" t="s">
        <v>322</v>
      </c>
      <c r="M23" s="105">
        <v>0</v>
      </c>
      <c r="N23" s="105"/>
      <c r="T23" s="266" t="s">
        <v>536</v>
      </c>
      <c r="U23" s="267"/>
      <c r="V23" s="267"/>
      <c r="W23" s="268"/>
      <c r="Y23" s="78">
        <v>0</v>
      </c>
    </row>
    <row r="24" spans="2:25" ht="31.5" customHeight="1">
      <c r="B24" s="245"/>
      <c r="C24" s="245"/>
      <c r="D24" s="241" t="s">
        <v>477</v>
      </c>
      <c r="E24" s="242"/>
      <c r="F24" s="242"/>
      <c r="G24" s="242"/>
      <c r="H24" s="242"/>
      <c r="I24" s="242"/>
      <c r="J24" s="242"/>
      <c r="K24" s="243"/>
      <c r="L24" s="44" t="s">
        <v>322</v>
      </c>
      <c r="M24" s="105">
        <v>0</v>
      </c>
      <c r="N24" s="105"/>
      <c r="T24" s="266" t="s">
        <v>537</v>
      </c>
      <c r="U24" s="267"/>
      <c r="V24" s="267"/>
      <c r="W24" s="268"/>
      <c r="Y24" s="78">
        <v>0</v>
      </c>
    </row>
    <row r="25" spans="2:25" ht="54" customHeight="1">
      <c r="B25" s="264" t="s">
        <v>479</v>
      </c>
      <c r="C25" s="265"/>
      <c r="D25" s="241" t="s">
        <v>480</v>
      </c>
      <c r="E25" s="242"/>
      <c r="F25" s="242"/>
      <c r="G25" s="242"/>
      <c r="H25" s="242"/>
      <c r="I25" s="242"/>
      <c r="J25" s="242"/>
      <c r="K25" s="243"/>
      <c r="L25" s="43" t="s">
        <v>369</v>
      </c>
      <c r="M25" s="152">
        <f>'Conteggio IRES'!Z84</f>
        <v>3177.777777777778</v>
      </c>
      <c r="N25" s="152"/>
      <c r="T25" s="266" t="s">
        <v>538</v>
      </c>
      <c r="U25" s="267"/>
      <c r="V25" s="267"/>
      <c r="W25" s="268"/>
      <c r="Y25" s="78">
        <v>0</v>
      </c>
    </row>
    <row r="26" spans="2:24" ht="40.5" customHeight="1">
      <c r="B26" s="246" t="s">
        <v>481</v>
      </c>
      <c r="C26" s="247"/>
      <c r="D26" s="241" t="s">
        <v>482</v>
      </c>
      <c r="E26" s="242"/>
      <c r="F26" s="242"/>
      <c r="G26" s="242"/>
      <c r="H26" s="242"/>
      <c r="I26" s="242"/>
      <c r="J26" s="242"/>
      <c r="K26" s="243"/>
      <c r="L26" s="44" t="s">
        <v>322</v>
      </c>
      <c r="M26" s="105">
        <v>0</v>
      </c>
      <c r="N26" s="105"/>
      <c r="T26" s="292" t="s">
        <v>539</v>
      </c>
      <c r="U26" s="292"/>
      <c r="V26" s="292"/>
      <c r="W26" s="292"/>
      <c r="X26" s="93">
        <f>X5+X9+X10+X11+X12+X13+X18+X22</f>
        <v>44957.93</v>
      </c>
    </row>
    <row r="27" spans="2:14" ht="36.75" customHeight="1">
      <c r="B27" s="248"/>
      <c r="C27" s="249"/>
      <c r="D27" s="241" t="s">
        <v>483</v>
      </c>
      <c r="E27" s="242"/>
      <c r="F27" s="242"/>
      <c r="G27" s="242"/>
      <c r="H27" s="242"/>
      <c r="I27" s="242"/>
      <c r="J27" s="242"/>
      <c r="K27" s="243"/>
      <c r="L27" s="44" t="s">
        <v>322</v>
      </c>
      <c r="M27" s="105">
        <v>0</v>
      </c>
      <c r="N27" s="105"/>
    </row>
    <row r="28" spans="2:23" ht="41.25" customHeight="1">
      <c r="B28" s="248"/>
      <c r="C28" s="249"/>
      <c r="D28" s="241" t="s">
        <v>484</v>
      </c>
      <c r="E28" s="242"/>
      <c r="F28" s="242"/>
      <c r="G28" s="242"/>
      <c r="H28" s="242"/>
      <c r="I28" s="242"/>
      <c r="J28" s="242"/>
      <c r="K28" s="243"/>
      <c r="L28" s="44" t="s">
        <v>322</v>
      </c>
      <c r="M28" s="105">
        <v>0</v>
      </c>
      <c r="N28" s="105"/>
      <c r="T28" s="293" t="s">
        <v>540</v>
      </c>
      <c r="U28" s="293"/>
      <c r="V28" s="293"/>
      <c r="W28" s="293"/>
    </row>
    <row r="29" spans="2:24" ht="37.5" customHeight="1">
      <c r="B29" s="248"/>
      <c r="C29" s="249"/>
      <c r="D29" s="241" t="s">
        <v>485</v>
      </c>
      <c r="E29" s="242"/>
      <c r="F29" s="242"/>
      <c r="G29" s="242"/>
      <c r="H29" s="242"/>
      <c r="I29" s="242"/>
      <c r="J29" s="242"/>
      <c r="K29" s="243"/>
      <c r="L29" s="44" t="s">
        <v>322</v>
      </c>
      <c r="M29" s="105">
        <v>0</v>
      </c>
      <c r="N29" s="105"/>
      <c r="T29" s="291" t="s">
        <v>541</v>
      </c>
      <c r="U29" s="291"/>
      <c r="V29" s="291"/>
      <c r="W29" s="291"/>
      <c r="X29" s="87">
        <f>SUM(Y30:Y34)</f>
        <v>17173.61</v>
      </c>
    </row>
    <row r="30" spans="2:25" ht="26.25" customHeight="1">
      <c r="B30" s="248"/>
      <c r="C30" s="249"/>
      <c r="D30" s="241" t="s">
        <v>486</v>
      </c>
      <c r="E30" s="242"/>
      <c r="F30" s="242"/>
      <c r="G30" s="242"/>
      <c r="H30" s="242"/>
      <c r="I30" s="242"/>
      <c r="J30" s="242"/>
      <c r="K30" s="243"/>
      <c r="L30" s="44" t="s">
        <v>322</v>
      </c>
      <c r="M30" s="105">
        <v>0</v>
      </c>
      <c r="N30" s="105"/>
      <c r="T30" s="294" t="s">
        <v>542</v>
      </c>
      <c r="U30" s="294"/>
      <c r="V30" s="294"/>
      <c r="W30" s="294"/>
      <c r="X30" s="77"/>
      <c r="Y30" s="78">
        <f>M4</f>
        <v>17173.61</v>
      </c>
    </row>
    <row r="31" spans="2:25" ht="25.5" customHeight="1">
      <c r="B31" s="248"/>
      <c r="C31" s="249"/>
      <c r="D31" s="241" t="s">
        <v>487</v>
      </c>
      <c r="E31" s="242"/>
      <c r="F31" s="242"/>
      <c r="G31" s="242"/>
      <c r="H31" s="242"/>
      <c r="I31" s="242"/>
      <c r="J31" s="242"/>
      <c r="K31" s="243"/>
      <c r="L31" s="44" t="s">
        <v>322</v>
      </c>
      <c r="M31" s="105">
        <v>0</v>
      </c>
      <c r="N31" s="105"/>
      <c r="T31" s="295" t="s">
        <v>543</v>
      </c>
      <c r="U31" s="294"/>
      <c r="V31" s="294"/>
      <c r="W31" s="294"/>
      <c r="X31" s="77"/>
      <c r="Y31" s="78">
        <f>M5</f>
        <v>0</v>
      </c>
    </row>
    <row r="32" spans="2:25" ht="30" customHeight="1">
      <c r="B32" s="248"/>
      <c r="C32" s="249"/>
      <c r="D32" s="241" t="s">
        <v>488</v>
      </c>
      <c r="E32" s="242"/>
      <c r="F32" s="242"/>
      <c r="G32" s="242"/>
      <c r="H32" s="242"/>
      <c r="I32" s="242"/>
      <c r="J32" s="242"/>
      <c r="K32" s="243"/>
      <c r="L32" s="44" t="s">
        <v>322</v>
      </c>
      <c r="M32" s="105">
        <v>0</v>
      </c>
      <c r="N32" s="105"/>
      <c r="T32" s="295" t="s">
        <v>544</v>
      </c>
      <c r="U32" s="294"/>
      <c r="V32" s="294"/>
      <c r="W32" s="294"/>
      <c r="X32" s="77"/>
      <c r="Y32" s="78">
        <f>M8</f>
        <v>0</v>
      </c>
    </row>
    <row r="33" spans="2:25" ht="38.25" customHeight="1">
      <c r="B33" s="245" t="s">
        <v>489</v>
      </c>
      <c r="C33" s="245"/>
      <c r="D33" s="241" t="s">
        <v>490</v>
      </c>
      <c r="E33" s="242"/>
      <c r="F33" s="242"/>
      <c r="G33" s="242"/>
      <c r="H33" s="242"/>
      <c r="I33" s="242"/>
      <c r="J33" s="242"/>
      <c r="K33" s="243"/>
      <c r="L33" s="44" t="s">
        <v>322</v>
      </c>
      <c r="M33" s="105">
        <v>0</v>
      </c>
      <c r="N33" s="105"/>
      <c r="T33" s="288" t="s">
        <v>545</v>
      </c>
      <c r="U33" s="289"/>
      <c r="V33" s="289"/>
      <c r="W33" s="290"/>
      <c r="X33" s="77"/>
      <c r="Y33" s="78">
        <f>M12</f>
        <v>0</v>
      </c>
    </row>
    <row r="34" spans="2:25" ht="34.5" customHeight="1">
      <c r="B34" s="246" t="s">
        <v>491</v>
      </c>
      <c r="C34" s="247"/>
      <c r="D34" s="241" t="s">
        <v>492</v>
      </c>
      <c r="E34" s="242"/>
      <c r="F34" s="242"/>
      <c r="G34" s="242"/>
      <c r="H34" s="242"/>
      <c r="I34" s="242"/>
      <c r="J34" s="242"/>
      <c r="K34" s="243"/>
      <c r="L34" s="44" t="s">
        <v>322</v>
      </c>
      <c r="M34" s="105">
        <v>0</v>
      </c>
      <c r="N34" s="105"/>
      <c r="T34" s="288" t="s">
        <v>546</v>
      </c>
      <c r="U34" s="289"/>
      <c r="V34" s="289"/>
      <c r="W34" s="290"/>
      <c r="X34" s="77"/>
      <c r="Y34" s="78">
        <f>M13</f>
        <v>0</v>
      </c>
    </row>
    <row r="35" spans="2:24" ht="30" customHeight="1">
      <c r="B35" s="248"/>
      <c r="C35" s="249"/>
      <c r="D35" s="241" t="s">
        <v>493</v>
      </c>
      <c r="E35" s="242"/>
      <c r="F35" s="242"/>
      <c r="G35" s="242"/>
      <c r="H35" s="242"/>
      <c r="I35" s="242"/>
      <c r="J35" s="242"/>
      <c r="K35" s="243"/>
      <c r="L35" s="44" t="s">
        <v>322</v>
      </c>
      <c r="M35" s="105">
        <v>0</v>
      </c>
      <c r="N35" s="105"/>
      <c r="T35" s="291" t="s">
        <v>547</v>
      </c>
      <c r="U35" s="291"/>
      <c r="V35" s="291"/>
      <c r="W35" s="291"/>
      <c r="X35" s="87">
        <f>M19</f>
        <v>0</v>
      </c>
    </row>
    <row r="36" spans="2:24" ht="51" customHeight="1">
      <c r="B36" s="245" t="s">
        <v>479</v>
      </c>
      <c r="C36" s="245"/>
      <c r="D36" s="241" t="s">
        <v>494</v>
      </c>
      <c r="E36" s="242"/>
      <c r="F36" s="242"/>
      <c r="G36" s="242"/>
      <c r="H36" s="242"/>
      <c r="I36" s="242"/>
      <c r="J36" s="242"/>
      <c r="K36" s="243"/>
      <c r="L36" s="44" t="s">
        <v>322</v>
      </c>
      <c r="M36" s="105">
        <v>0</v>
      </c>
      <c r="N36" s="105"/>
      <c r="T36" s="291" t="s">
        <v>471</v>
      </c>
      <c r="U36" s="291"/>
      <c r="V36" s="291"/>
      <c r="W36" s="291"/>
      <c r="X36" s="87">
        <f>SUM(Y37:Y38)</f>
        <v>0</v>
      </c>
    </row>
    <row r="37" spans="2:25" ht="44.25" customHeight="1">
      <c r="B37" s="246" t="s">
        <v>495</v>
      </c>
      <c r="C37" s="247"/>
      <c r="D37" s="241" t="s">
        <v>496</v>
      </c>
      <c r="E37" s="242"/>
      <c r="F37" s="242"/>
      <c r="G37" s="242"/>
      <c r="H37" s="242"/>
      <c r="I37" s="242"/>
      <c r="J37" s="242"/>
      <c r="K37" s="243"/>
      <c r="L37" s="44" t="s">
        <v>322</v>
      </c>
      <c r="M37" s="105">
        <v>0</v>
      </c>
      <c r="N37" s="105"/>
      <c r="T37" s="288" t="s">
        <v>548</v>
      </c>
      <c r="U37" s="289"/>
      <c r="V37" s="289"/>
      <c r="W37" s="290"/>
      <c r="X37" s="77"/>
      <c r="Y37" s="78">
        <f>M21</f>
        <v>0</v>
      </c>
    </row>
    <row r="38" spans="2:25" ht="37.5" customHeight="1">
      <c r="B38" s="248"/>
      <c r="C38" s="249"/>
      <c r="D38" s="241" t="s">
        <v>497</v>
      </c>
      <c r="E38" s="242"/>
      <c r="F38" s="242"/>
      <c r="G38" s="242"/>
      <c r="H38" s="242"/>
      <c r="I38" s="242"/>
      <c r="J38" s="242"/>
      <c r="K38" s="243"/>
      <c r="L38" s="44" t="s">
        <v>322</v>
      </c>
      <c r="M38" s="105">
        <v>0</v>
      </c>
      <c r="N38" s="105"/>
      <c r="T38" s="288" t="s">
        <v>549</v>
      </c>
      <c r="U38" s="289"/>
      <c r="V38" s="289"/>
      <c r="W38" s="290"/>
      <c r="X38" s="77"/>
      <c r="Y38" s="78">
        <f>M20</f>
        <v>0</v>
      </c>
    </row>
    <row r="39" spans="2:24" ht="27" customHeight="1">
      <c r="B39" s="248"/>
      <c r="C39" s="249"/>
      <c r="D39" s="241" t="s">
        <v>498</v>
      </c>
      <c r="E39" s="242"/>
      <c r="F39" s="242"/>
      <c r="G39" s="242"/>
      <c r="H39" s="242"/>
      <c r="I39" s="242"/>
      <c r="J39" s="242"/>
      <c r="K39" s="243"/>
      <c r="L39" s="44" t="s">
        <v>322</v>
      </c>
      <c r="M39" s="105">
        <v>0</v>
      </c>
      <c r="N39" s="105"/>
      <c r="T39" s="291" t="s">
        <v>474</v>
      </c>
      <c r="U39" s="291"/>
      <c r="V39" s="291"/>
      <c r="W39" s="291"/>
      <c r="X39" s="87">
        <f>M22</f>
        <v>0</v>
      </c>
    </row>
    <row r="40" spans="2:24" ht="38.25" customHeight="1">
      <c r="B40" s="248"/>
      <c r="C40" s="249"/>
      <c r="D40" s="241" t="s">
        <v>499</v>
      </c>
      <c r="E40" s="242"/>
      <c r="F40" s="242"/>
      <c r="G40" s="242"/>
      <c r="H40" s="242"/>
      <c r="I40" s="242"/>
      <c r="J40" s="242"/>
      <c r="K40" s="243"/>
      <c r="L40" s="44" t="s">
        <v>322</v>
      </c>
      <c r="M40" s="105">
        <v>0</v>
      </c>
      <c r="N40" s="105"/>
      <c r="T40" s="291" t="s">
        <v>550</v>
      </c>
      <c r="U40" s="291"/>
      <c r="V40" s="291"/>
      <c r="W40" s="291"/>
      <c r="X40" s="87">
        <f>M23+M24</f>
        <v>0</v>
      </c>
    </row>
    <row r="41" spans="2:24" ht="36" customHeight="1">
      <c r="B41" s="246" t="s">
        <v>500</v>
      </c>
      <c r="C41" s="247"/>
      <c r="D41" s="241" t="s">
        <v>501</v>
      </c>
      <c r="E41" s="242"/>
      <c r="F41" s="242"/>
      <c r="G41" s="242"/>
      <c r="H41" s="242"/>
      <c r="I41" s="242"/>
      <c r="J41" s="242"/>
      <c r="K41" s="243"/>
      <c r="L41" s="44" t="s">
        <v>322</v>
      </c>
      <c r="M41" s="105">
        <v>0</v>
      </c>
      <c r="N41" s="105"/>
      <c r="T41" s="291" t="s">
        <v>551</v>
      </c>
      <c r="U41" s="291"/>
      <c r="V41" s="291"/>
      <c r="W41" s="291"/>
      <c r="X41" s="87">
        <f>M25</f>
        <v>3177.777777777778</v>
      </c>
    </row>
    <row r="42" spans="2:24" ht="14.25" customHeight="1">
      <c r="B42" s="246" t="s">
        <v>502</v>
      </c>
      <c r="C42" s="247"/>
      <c r="D42" s="279" t="s">
        <v>503</v>
      </c>
      <c r="E42" s="280"/>
      <c r="F42" s="280"/>
      <c r="G42" s="280"/>
      <c r="H42" s="280"/>
      <c r="I42" s="280"/>
      <c r="J42" s="280"/>
      <c r="K42" s="281"/>
      <c r="L42" s="130" t="s">
        <v>322</v>
      </c>
      <c r="M42" s="105">
        <v>0</v>
      </c>
      <c r="N42" s="105"/>
      <c r="T42" s="291" t="s">
        <v>481</v>
      </c>
      <c r="U42" s="291"/>
      <c r="V42" s="291"/>
      <c r="W42" s="291"/>
      <c r="X42" s="87">
        <f>M26+M27+M28+M29+M30+M31+M32</f>
        <v>0</v>
      </c>
    </row>
    <row r="43" spans="2:24" ht="24" customHeight="1">
      <c r="B43" s="248"/>
      <c r="C43" s="249"/>
      <c r="D43" s="282"/>
      <c r="E43" s="283"/>
      <c r="F43" s="283"/>
      <c r="G43" s="283"/>
      <c r="H43" s="283"/>
      <c r="I43" s="283"/>
      <c r="J43" s="283"/>
      <c r="K43" s="284"/>
      <c r="L43" s="131"/>
      <c r="M43" s="105">
        <v>0</v>
      </c>
      <c r="N43" s="105"/>
      <c r="T43" s="299" t="s">
        <v>552</v>
      </c>
      <c r="U43" s="300"/>
      <c r="V43" s="300"/>
      <c r="W43" s="301"/>
      <c r="X43" s="79">
        <f>X29+X36+X35+X39+X40+X41+X42</f>
        <v>20351.387777777778</v>
      </c>
    </row>
    <row r="44" spans="2:24" ht="14.25" customHeight="1">
      <c r="B44" s="248"/>
      <c r="C44" s="249"/>
      <c r="D44" s="282"/>
      <c r="E44" s="283"/>
      <c r="F44" s="283"/>
      <c r="G44" s="283"/>
      <c r="H44" s="283"/>
      <c r="I44" s="283"/>
      <c r="J44" s="283"/>
      <c r="K44" s="284"/>
      <c r="L44" s="131"/>
      <c r="M44" s="105">
        <v>0</v>
      </c>
      <c r="N44" s="105"/>
      <c r="X44" s="77"/>
    </row>
    <row r="45" spans="2:24" ht="13.5" customHeight="1">
      <c r="B45" s="248"/>
      <c r="C45" s="249"/>
      <c r="D45" s="282"/>
      <c r="E45" s="283"/>
      <c r="F45" s="283"/>
      <c r="G45" s="283"/>
      <c r="H45" s="283"/>
      <c r="I45" s="283"/>
      <c r="J45" s="283"/>
      <c r="K45" s="284"/>
      <c r="L45" s="132"/>
      <c r="M45" s="105">
        <v>0</v>
      </c>
      <c r="N45" s="105"/>
      <c r="T45" s="276" t="s">
        <v>553</v>
      </c>
      <c r="U45" s="276"/>
      <c r="V45" s="276"/>
      <c r="W45" s="276"/>
      <c r="X45" s="77"/>
    </row>
    <row r="46" spans="2:24" ht="14.25" customHeight="1" hidden="1">
      <c r="B46" s="248"/>
      <c r="C46" s="249"/>
      <c r="D46" s="282"/>
      <c r="E46" s="283"/>
      <c r="F46" s="283"/>
      <c r="G46" s="283"/>
      <c r="H46" s="283"/>
      <c r="I46" s="283"/>
      <c r="J46" s="283"/>
      <c r="K46" s="284"/>
      <c r="L46" s="44"/>
      <c r="M46" s="105"/>
      <c r="N46" s="105"/>
      <c r="T46" s="75"/>
      <c r="U46" s="75"/>
      <c r="V46" s="75"/>
      <c r="W46" s="75"/>
      <c r="X46" s="77"/>
    </row>
    <row r="47" spans="2:24" ht="14.25" customHeight="1" hidden="1">
      <c r="B47" s="260"/>
      <c r="C47" s="261"/>
      <c r="D47" s="285"/>
      <c r="E47" s="286"/>
      <c r="F47" s="286"/>
      <c r="G47" s="286"/>
      <c r="H47" s="286"/>
      <c r="I47" s="286"/>
      <c r="J47" s="286"/>
      <c r="K47" s="287"/>
      <c r="L47" s="44"/>
      <c r="M47" s="105"/>
      <c r="N47" s="105"/>
      <c r="T47" s="75"/>
      <c r="U47" s="75"/>
      <c r="V47" s="75"/>
      <c r="W47" s="75"/>
      <c r="X47" s="77"/>
    </row>
    <row r="48" spans="2:24" ht="39" customHeight="1">
      <c r="B48" s="245" t="s">
        <v>506</v>
      </c>
      <c r="C48" s="245"/>
      <c r="D48" s="241" t="s">
        <v>504</v>
      </c>
      <c r="E48" s="242"/>
      <c r="F48" s="242"/>
      <c r="G48" s="242"/>
      <c r="H48" s="242"/>
      <c r="I48" s="242"/>
      <c r="J48" s="242"/>
      <c r="K48" s="243"/>
      <c r="L48" s="44"/>
      <c r="M48" s="105"/>
      <c r="N48" s="105"/>
      <c r="T48" s="298" t="s">
        <v>554</v>
      </c>
      <c r="U48" s="298"/>
      <c r="V48" s="298"/>
      <c r="W48" s="298"/>
      <c r="X48" s="87">
        <v>0</v>
      </c>
    </row>
    <row r="49" spans="2:24" ht="38.25" customHeight="1">
      <c r="B49" s="245"/>
      <c r="C49" s="245"/>
      <c r="D49" s="241" t="s">
        <v>505</v>
      </c>
      <c r="E49" s="242"/>
      <c r="F49" s="242"/>
      <c r="G49" s="242"/>
      <c r="H49" s="242"/>
      <c r="I49" s="242"/>
      <c r="J49" s="242"/>
      <c r="K49" s="243"/>
      <c r="L49" s="44" t="s">
        <v>322</v>
      </c>
      <c r="M49" s="105">
        <v>0</v>
      </c>
      <c r="N49" s="105"/>
      <c r="T49" s="298" t="s">
        <v>555</v>
      </c>
      <c r="U49" s="298"/>
      <c r="V49" s="298"/>
      <c r="W49" s="298"/>
      <c r="X49" s="87">
        <f>SUM(Y50:Y51)</f>
        <v>0</v>
      </c>
    </row>
    <row r="50" spans="2:25" ht="30.75" customHeight="1">
      <c r="B50" s="245" t="s">
        <v>515</v>
      </c>
      <c r="C50" s="245"/>
      <c r="D50" s="241" t="s">
        <v>507</v>
      </c>
      <c r="E50" s="242"/>
      <c r="F50" s="242"/>
      <c r="G50" s="242"/>
      <c r="H50" s="242"/>
      <c r="I50" s="242"/>
      <c r="J50" s="242"/>
      <c r="K50" s="243"/>
      <c r="L50" s="44"/>
      <c r="M50" s="105"/>
      <c r="N50" s="105"/>
      <c r="T50" s="295" t="s">
        <v>556</v>
      </c>
      <c r="U50" s="295"/>
      <c r="V50" s="295"/>
      <c r="W50" s="295"/>
      <c r="X50" s="77"/>
      <c r="Y50" s="87">
        <v>0</v>
      </c>
    </row>
    <row r="51" spans="2:25" ht="33" customHeight="1">
      <c r="B51" s="245"/>
      <c r="C51" s="245"/>
      <c r="D51" s="241" t="s">
        <v>508</v>
      </c>
      <c r="E51" s="242"/>
      <c r="F51" s="242"/>
      <c r="G51" s="242"/>
      <c r="H51" s="242"/>
      <c r="I51" s="242"/>
      <c r="J51" s="242"/>
      <c r="K51" s="243"/>
      <c r="L51" s="44" t="s">
        <v>322</v>
      </c>
      <c r="M51" s="105">
        <v>0</v>
      </c>
      <c r="N51" s="105"/>
      <c r="T51" s="295" t="s">
        <v>557</v>
      </c>
      <c r="U51" s="295"/>
      <c r="V51" s="295"/>
      <c r="W51" s="295"/>
      <c r="X51" s="77"/>
      <c r="Y51" s="87">
        <v>0</v>
      </c>
    </row>
    <row r="52" spans="2:24" ht="54" customHeight="1">
      <c r="B52" s="245"/>
      <c r="C52" s="245"/>
      <c r="D52" s="241" t="s">
        <v>509</v>
      </c>
      <c r="E52" s="242"/>
      <c r="F52" s="242"/>
      <c r="G52" s="242"/>
      <c r="H52" s="242"/>
      <c r="I52" s="242"/>
      <c r="J52" s="242"/>
      <c r="K52" s="243"/>
      <c r="L52" s="44"/>
      <c r="M52" s="105"/>
      <c r="N52" s="105"/>
      <c r="T52" s="298" t="s">
        <v>558</v>
      </c>
      <c r="U52" s="298"/>
      <c r="V52" s="298"/>
      <c r="W52" s="298"/>
      <c r="X52" s="87">
        <v>0</v>
      </c>
    </row>
    <row r="53" spans="2:24" ht="54.75" customHeight="1">
      <c r="B53" s="245"/>
      <c r="C53" s="245"/>
      <c r="D53" s="241" t="s">
        <v>510</v>
      </c>
      <c r="E53" s="242"/>
      <c r="F53" s="242"/>
      <c r="G53" s="242"/>
      <c r="H53" s="242"/>
      <c r="I53" s="242"/>
      <c r="J53" s="242"/>
      <c r="K53" s="243"/>
      <c r="L53" s="44" t="s">
        <v>322</v>
      </c>
      <c r="M53" s="105">
        <v>0</v>
      </c>
      <c r="N53" s="105"/>
      <c r="T53" s="298" t="s">
        <v>559</v>
      </c>
      <c r="U53" s="298"/>
      <c r="V53" s="298"/>
      <c r="W53" s="298"/>
      <c r="X53" s="87">
        <v>0</v>
      </c>
    </row>
    <row r="54" spans="2:24" ht="35.25" customHeight="1">
      <c r="B54" s="245"/>
      <c r="C54" s="245"/>
      <c r="D54" s="241" t="s">
        <v>511</v>
      </c>
      <c r="E54" s="242"/>
      <c r="F54" s="242"/>
      <c r="G54" s="242"/>
      <c r="H54" s="242"/>
      <c r="I54" s="242"/>
      <c r="J54" s="242"/>
      <c r="K54" s="243"/>
      <c r="L54" s="44" t="s">
        <v>322</v>
      </c>
      <c r="M54" s="105">
        <v>0</v>
      </c>
      <c r="N54" s="105"/>
      <c r="T54" s="292" t="s">
        <v>560</v>
      </c>
      <c r="U54" s="292"/>
      <c r="V54" s="292"/>
      <c r="W54" s="292"/>
      <c r="X54" s="82">
        <f>X48+X49+X52+X53</f>
        <v>0</v>
      </c>
    </row>
    <row r="55" spans="2:14" ht="43.5" customHeight="1">
      <c r="B55" s="245"/>
      <c r="C55" s="245"/>
      <c r="D55" s="241" t="s">
        <v>512</v>
      </c>
      <c r="E55" s="242"/>
      <c r="F55" s="242"/>
      <c r="G55" s="242"/>
      <c r="H55" s="242"/>
      <c r="I55" s="242"/>
      <c r="J55" s="242"/>
      <c r="K55" s="243"/>
      <c r="L55" s="44" t="s">
        <v>322</v>
      </c>
      <c r="M55" s="105">
        <v>0</v>
      </c>
      <c r="N55" s="105"/>
    </row>
    <row r="56" spans="2:24" ht="32.25" customHeight="1">
      <c r="B56" s="245"/>
      <c r="C56" s="245"/>
      <c r="D56" s="241" t="s">
        <v>513</v>
      </c>
      <c r="E56" s="242"/>
      <c r="F56" s="242"/>
      <c r="G56" s="242"/>
      <c r="H56" s="242"/>
      <c r="I56" s="242"/>
      <c r="J56" s="242"/>
      <c r="K56" s="243"/>
      <c r="L56" s="44" t="s">
        <v>322</v>
      </c>
      <c r="M56" s="105">
        <v>0</v>
      </c>
      <c r="N56" s="105"/>
      <c r="T56" s="311" t="s">
        <v>561</v>
      </c>
      <c r="U56" s="312"/>
      <c r="V56" s="312"/>
      <c r="W56" s="313"/>
      <c r="X56" s="77"/>
    </row>
    <row r="57" spans="2:24" ht="31.5" customHeight="1">
      <c r="B57" s="245"/>
      <c r="C57" s="245"/>
      <c r="D57" s="241" t="s">
        <v>514</v>
      </c>
      <c r="E57" s="242"/>
      <c r="F57" s="242"/>
      <c r="G57" s="242"/>
      <c r="H57" s="242"/>
      <c r="I57" s="242"/>
      <c r="J57" s="242"/>
      <c r="K57" s="243"/>
      <c r="L57" s="44" t="s">
        <v>322</v>
      </c>
      <c r="M57" s="105">
        <v>0</v>
      </c>
      <c r="N57" s="105"/>
      <c r="T57" s="269" t="s">
        <v>562</v>
      </c>
      <c r="U57" s="270"/>
      <c r="V57" s="270"/>
      <c r="W57" s="271"/>
      <c r="X57" s="87">
        <v>0</v>
      </c>
    </row>
    <row r="58" spans="2:24" ht="11.25">
      <c r="B58" s="74"/>
      <c r="C58" s="74"/>
      <c r="T58" s="269" t="s">
        <v>563</v>
      </c>
      <c r="U58" s="270"/>
      <c r="V58" s="270"/>
      <c r="W58" s="271"/>
      <c r="X58" s="87">
        <v>0</v>
      </c>
    </row>
    <row r="59" spans="2:24" ht="11.25">
      <c r="B59" s="74"/>
      <c r="C59" s="74"/>
      <c r="T59" s="298" t="s">
        <v>564</v>
      </c>
      <c r="U59" s="298"/>
      <c r="V59" s="298"/>
      <c r="W59" s="298"/>
      <c r="X59" s="87">
        <v>0</v>
      </c>
    </row>
    <row r="60" spans="2:24" ht="11.25">
      <c r="B60" s="74"/>
      <c r="C60" s="74"/>
      <c r="T60" s="298" t="s">
        <v>495</v>
      </c>
      <c r="U60" s="298"/>
      <c r="V60" s="298"/>
      <c r="W60" s="298"/>
      <c r="X60" s="87">
        <f>SUM(Y61:Y62)</f>
        <v>0</v>
      </c>
    </row>
    <row r="61" spans="2:25" ht="30" customHeight="1">
      <c r="B61" s="74"/>
      <c r="C61" s="74"/>
      <c r="T61" s="288" t="s">
        <v>565</v>
      </c>
      <c r="U61" s="296"/>
      <c r="V61" s="296"/>
      <c r="W61" s="297"/>
      <c r="X61" s="77"/>
      <c r="Y61" s="87">
        <v>0</v>
      </c>
    </row>
    <row r="62" spans="2:25" ht="23.25" customHeight="1">
      <c r="B62" s="74"/>
      <c r="C62" s="74"/>
      <c r="T62" s="288" t="s">
        <v>566</v>
      </c>
      <c r="U62" s="296"/>
      <c r="V62" s="296"/>
      <c r="W62" s="297"/>
      <c r="X62" s="77"/>
      <c r="Y62" s="87">
        <v>0</v>
      </c>
    </row>
    <row r="63" spans="2:25" ht="39" customHeight="1">
      <c r="B63" s="74"/>
      <c r="C63" s="74"/>
      <c r="T63" s="288" t="s">
        <v>567</v>
      </c>
      <c r="U63" s="296"/>
      <c r="V63" s="296"/>
      <c r="W63" s="297"/>
      <c r="Y63" s="87">
        <v>0</v>
      </c>
    </row>
    <row r="64" spans="2:25" ht="54" customHeight="1">
      <c r="B64" s="74"/>
      <c r="C64" s="74"/>
      <c r="T64" s="288" t="s">
        <v>568</v>
      </c>
      <c r="U64" s="296"/>
      <c r="V64" s="296"/>
      <c r="W64" s="297"/>
      <c r="Y64" s="87">
        <v>0</v>
      </c>
    </row>
    <row r="65" spans="20:25" ht="39" customHeight="1">
      <c r="T65" s="288" t="s">
        <v>569</v>
      </c>
      <c r="U65" s="296"/>
      <c r="V65" s="296"/>
      <c r="W65" s="297"/>
      <c r="Y65" s="87">
        <v>0</v>
      </c>
    </row>
    <row r="66" spans="20:24" ht="11.25">
      <c r="T66" s="308" t="s">
        <v>570</v>
      </c>
      <c r="U66" s="309"/>
      <c r="V66" s="309"/>
      <c r="W66" s="310"/>
      <c r="X66" s="89"/>
    </row>
    <row r="68" spans="20:24" ht="11.25">
      <c r="T68" s="304" t="s">
        <v>571</v>
      </c>
      <c r="U68" s="304"/>
      <c r="V68" s="304"/>
      <c r="W68" s="304"/>
      <c r="X68" s="79">
        <f>'Dati Bilancio'!C190</f>
        <v>7978</v>
      </c>
    </row>
    <row r="69" spans="20:24" ht="11.25">
      <c r="T69" s="304" t="s">
        <v>572</v>
      </c>
      <c r="U69" s="304"/>
      <c r="V69" s="304"/>
      <c r="W69" s="304"/>
      <c r="X69" s="79">
        <f>SUM(Y70:Y73)</f>
        <v>0</v>
      </c>
    </row>
    <row r="70" spans="20:25" ht="11.25">
      <c r="T70" s="73" t="s">
        <v>573</v>
      </c>
      <c r="X70" s="77"/>
      <c r="Y70" s="75"/>
    </row>
    <row r="71" spans="20:25" ht="11.25">
      <c r="T71" s="73" t="s">
        <v>574</v>
      </c>
      <c r="X71" s="77"/>
      <c r="Y71" s="75"/>
    </row>
    <row r="72" spans="20:25" ht="11.25">
      <c r="T72" s="73" t="s">
        <v>575</v>
      </c>
      <c r="X72" s="77"/>
      <c r="Y72" s="75"/>
    </row>
    <row r="73" spans="20:25" ht="11.25">
      <c r="T73" s="73" t="s">
        <v>576</v>
      </c>
      <c r="X73" s="77"/>
      <c r="Y73" s="75"/>
    </row>
    <row r="74" spans="20:24" ht="11.25">
      <c r="T74" s="304" t="s">
        <v>577</v>
      </c>
      <c r="U74" s="304"/>
      <c r="V74" s="304"/>
      <c r="W74" s="304"/>
      <c r="X74" s="79"/>
    </row>
    <row r="75" spans="20:24" ht="24.75" customHeight="1">
      <c r="T75" s="305" t="s">
        <v>578</v>
      </c>
      <c r="U75" s="306"/>
      <c r="V75" s="306"/>
      <c r="W75" s="307"/>
      <c r="X75" s="79">
        <f>SUM(Y76:Y82)</f>
        <v>0</v>
      </c>
    </row>
    <row r="76" spans="20:25" ht="11.25">
      <c r="T76" s="302" t="s">
        <v>579</v>
      </c>
      <c r="U76" s="302"/>
      <c r="V76" s="302"/>
      <c r="W76" s="302"/>
      <c r="X76" s="92"/>
      <c r="Y76" s="90"/>
    </row>
    <row r="77" spans="20:25" ht="11.25">
      <c r="T77" s="302" t="s">
        <v>580</v>
      </c>
      <c r="U77" s="302"/>
      <c r="V77" s="302"/>
      <c r="W77" s="302"/>
      <c r="X77" s="91"/>
      <c r="Y77" s="90"/>
    </row>
    <row r="78" spans="20:25" ht="11.25">
      <c r="T78" s="302" t="s">
        <v>581</v>
      </c>
      <c r="U78" s="302"/>
      <c r="V78" s="302"/>
      <c r="W78" s="302"/>
      <c r="X78" s="91"/>
      <c r="Y78" s="90"/>
    </row>
    <row r="79" spans="20:25" ht="11.25">
      <c r="T79" s="302" t="s">
        <v>582</v>
      </c>
      <c r="U79" s="302"/>
      <c r="V79" s="302"/>
      <c r="W79" s="302"/>
      <c r="X79" s="91"/>
      <c r="Y79" s="90"/>
    </row>
    <row r="80" spans="20:25" ht="11.25">
      <c r="T80" s="302" t="s">
        <v>583</v>
      </c>
      <c r="U80" s="302"/>
      <c r="V80" s="302"/>
      <c r="W80" s="302"/>
      <c r="X80" s="91"/>
      <c r="Y80" s="90"/>
    </row>
    <row r="81" spans="6:25" ht="11.25">
      <c r="F81" s="238" t="s">
        <v>592</v>
      </c>
      <c r="G81" s="238"/>
      <c r="H81" s="240">
        <f>X68</f>
        <v>7978</v>
      </c>
      <c r="I81" s="240"/>
      <c r="T81" s="302" t="s">
        <v>584</v>
      </c>
      <c r="U81" s="302"/>
      <c r="V81" s="302"/>
      <c r="W81" s="302"/>
      <c r="X81" s="91"/>
      <c r="Y81" s="90"/>
    </row>
    <row r="82" spans="6:25" ht="11.25">
      <c r="F82" s="238" t="s">
        <v>221</v>
      </c>
      <c r="G82" s="238"/>
      <c r="H82" s="240">
        <f>'Dati Bilancio'!C167</f>
        <v>37079</v>
      </c>
      <c r="I82" s="240"/>
      <c r="T82" s="303" t="s">
        <v>585</v>
      </c>
      <c r="U82" s="303"/>
      <c r="V82" s="303"/>
      <c r="W82" s="303"/>
      <c r="X82" s="91"/>
      <c r="Y82" s="90"/>
    </row>
    <row r="83" spans="6:24" ht="11.25">
      <c r="F83" s="238" t="s">
        <v>588</v>
      </c>
      <c r="G83" s="238"/>
      <c r="H83" s="240">
        <f>X13+X43</f>
        <v>28230.417777777777</v>
      </c>
      <c r="I83" s="240"/>
      <c r="T83" s="76" t="s">
        <v>586</v>
      </c>
      <c r="U83" s="76"/>
      <c r="V83" s="76"/>
      <c r="W83" s="76"/>
      <c r="X83" s="76"/>
    </row>
    <row r="84" spans="6:9" ht="11.25">
      <c r="F84" s="238" t="s">
        <v>223</v>
      </c>
      <c r="G84" s="238"/>
      <c r="H84" s="240">
        <v>-17559</v>
      </c>
      <c r="I84" s="240"/>
    </row>
    <row r="85" spans="20:24" ht="11.25">
      <c r="T85" s="88" t="s">
        <v>587</v>
      </c>
      <c r="U85" s="88"/>
      <c r="V85" s="88"/>
      <c r="W85" s="88"/>
      <c r="X85" s="88"/>
    </row>
    <row r="86" spans="6:9" ht="11.25">
      <c r="F86" s="238" t="s">
        <v>590</v>
      </c>
      <c r="G86" s="238"/>
      <c r="H86" s="240">
        <f>H81+H82+H83+H84</f>
        <v>55728.41777777778</v>
      </c>
      <c r="I86" s="240"/>
    </row>
    <row r="87" spans="6:9" ht="11.25">
      <c r="F87" s="100" t="s">
        <v>593</v>
      </c>
      <c r="I87" s="101">
        <v>0.039</v>
      </c>
    </row>
    <row r="88" spans="6:9" ht="11.25">
      <c r="F88" s="239" t="s">
        <v>227</v>
      </c>
      <c r="G88" s="239"/>
      <c r="H88" s="240">
        <f>H86*I87</f>
        <v>2173.4082933333334</v>
      </c>
      <c r="I88" s="240"/>
    </row>
    <row r="90" ht="11.25">
      <c r="Y90" s="73" t="s">
        <v>589</v>
      </c>
    </row>
  </sheetData>
  <sheetProtection/>
  <mergeCells count="202">
    <mergeCell ref="T78:W78"/>
    <mergeCell ref="T79:W79"/>
    <mergeCell ref="T80:W80"/>
    <mergeCell ref="T81:W81"/>
    <mergeCell ref="T82:W82"/>
    <mergeCell ref="M42:N42"/>
    <mergeCell ref="M43:N43"/>
    <mergeCell ref="M44:N44"/>
    <mergeCell ref="M45:N45"/>
    <mergeCell ref="T68:W68"/>
    <mergeCell ref="T69:W69"/>
    <mergeCell ref="T74:W74"/>
    <mergeCell ref="T75:W75"/>
    <mergeCell ref="T76:W76"/>
    <mergeCell ref="T77:W77"/>
    <mergeCell ref="T64:W64"/>
    <mergeCell ref="T66:W66"/>
    <mergeCell ref="T57:W57"/>
    <mergeCell ref="T58:W58"/>
    <mergeCell ref="T65:W65"/>
    <mergeCell ref="T56:W56"/>
    <mergeCell ref="T59:W59"/>
    <mergeCell ref="T60:W60"/>
    <mergeCell ref="T61:W61"/>
    <mergeCell ref="T62:W62"/>
    <mergeCell ref="T63:W63"/>
    <mergeCell ref="T49:W49"/>
    <mergeCell ref="T50:W50"/>
    <mergeCell ref="T51:W51"/>
    <mergeCell ref="T52:W52"/>
    <mergeCell ref="T53:W53"/>
    <mergeCell ref="T54:W54"/>
    <mergeCell ref="T39:W39"/>
    <mergeCell ref="T40:W40"/>
    <mergeCell ref="T41:W41"/>
    <mergeCell ref="T42:W42"/>
    <mergeCell ref="T43:W43"/>
    <mergeCell ref="T48:W48"/>
    <mergeCell ref="T45:W45"/>
    <mergeCell ref="T33:W33"/>
    <mergeCell ref="T34:W34"/>
    <mergeCell ref="T35:W35"/>
    <mergeCell ref="T36:W36"/>
    <mergeCell ref="T37:W37"/>
    <mergeCell ref="T38:W38"/>
    <mergeCell ref="T26:W26"/>
    <mergeCell ref="T28:W28"/>
    <mergeCell ref="T29:W29"/>
    <mergeCell ref="T30:W30"/>
    <mergeCell ref="T31:W31"/>
    <mergeCell ref="T32:W32"/>
    <mergeCell ref="T20:W20"/>
    <mergeCell ref="T21:W21"/>
    <mergeCell ref="T22:W22"/>
    <mergeCell ref="T23:W23"/>
    <mergeCell ref="T24:W24"/>
    <mergeCell ref="T25:W25"/>
    <mergeCell ref="T14:W14"/>
    <mergeCell ref="T15:W15"/>
    <mergeCell ref="T16:W16"/>
    <mergeCell ref="T17:W17"/>
    <mergeCell ref="T18:W18"/>
    <mergeCell ref="T19:W19"/>
    <mergeCell ref="T8:W8"/>
    <mergeCell ref="T9:W9"/>
    <mergeCell ref="T10:W10"/>
    <mergeCell ref="T11:W11"/>
    <mergeCell ref="T12:W12"/>
    <mergeCell ref="T13:W13"/>
    <mergeCell ref="B50:C57"/>
    <mergeCell ref="D2:K2"/>
    <mergeCell ref="T4:W4"/>
    <mergeCell ref="T3:W3"/>
    <mergeCell ref="T2:U2"/>
    <mergeCell ref="T5:W5"/>
    <mergeCell ref="T6:W6"/>
    <mergeCell ref="T7:W7"/>
    <mergeCell ref="B36:C36"/>
    <mergeCell ref="B37:C40"/>
    <mergeCell ref="D42:K47"/>
    <mergeCell ref="L42:L45"/>
    <mergeCell ref="B48:C49"/>
    <mergeCell ref="B20:C21"/>
    <mergeCell ref="B22:C22"/>
    <mergeCell ref="B23:C24"/>
    <mergeCell ref="B25:C25"/>
    <mergeCell ref="B26:C32"/>
    <mergeCell ref="M2:N2"/>
    <mergeCell ref="O9:O11"/>
    <mergeCell ref="P9:R11"/>
    <mergeCell ref="B4:C15"/>
    <mergeCell ref="B2:C2"/>
    <mergeCell ref="B16:C18"/>
    <mergeCell ref="B19:C19"/>
    <mergeCell ref="D56:K56"/>
    <mergeCell ref="M56:N56"/>
    <mergeCell ref="M46:N46"/>
    <mergeCell ref="M47:N47"/>
    <mergeCell ref="D48:K48"/>
    <mergeCell ref="M48:N48"/>
    <mergeCell ref="D49:K49"/>
    <mergeCell ref="M49:N49"/>
    <mergeCell ref="B42:C47"/>
    <mergeCell ref="M40:N40"/>
    <mergeCell ref="B41:C41"/>
    <mergeCell ref="D41:K41"/>
    <mergeCell ref="M41:N41"/>
    <mergeCell ref="D36:K36"/>
    <mergeCell ref="M36:N36"/>
    <mergeCell ref="D37:K37"/>
    <mergeCell ref="M37:N37"/>
    <mergeCell ref="D57:K57"/>
    <mergeCell ref="M57:N57"/>
    <mergeCell ref="D53:K53"/>
    <mergeCell ref="M53:N53"/>
    <mergeCell ref="D54:K54"/>
    <mergeCell ref="M54:N54"/>
    <mergeCell ref="D55:K55"/>
    <mergeCell ref="M55:N55"/>
    <mergeCell ref="D50:K50"/>
    <mergeCell ref="M50:N50"/>
    <mergeCell ref="D51:K51"/>
    <mergeCell ref="M51:N51"/>
    <mergeCell ref="D52:K52"/>
    <mergeCell ref="M52:N52"/>
    <mergeCell ref="D38:K38"/>
    <mergeCell ref="M38:N38"/>
    <mergeCell ref="D39:K39"/>
    <mergeCell ref="M39:N39"/>
    <mergeCell ref="D40:K40"/>
    <mergeCell ref="D33:K33"/>
    <mergeCell ref="M33:N33"/>
    <mergeCell ref="D34:K34"/>
    <mergeCell ref="M34:N34"/>
    <mergeCell ref="D35:K35"/>
    <mergeCell ref="M35:N35"/>
    <mergeCell ref="B33:C33"/>
    <mergeCell ref="D32:K32"/>
    <mergeCell ref="M32:N32"/>
    <mergeCell ref="B34:C35"/>
    <mergeCell ref="D28:K28"/>
    <mergeCell ref="M28:N28"/>
    <mergeCell ref="D29:K29"/>
    <mergeCell ref="M29:N29"/>
    <mergeCell ref="D30:K30"/>
    <mergeCell ref="M30:N30"/>
    <mergeCell ref="D31:K31"/>
    <mergeCell ref="M31:N31"/>
    <mergeCell ref="M24:N24"/>
    <mergeCell ref="D25:K25"/>
    <mergeCell ref="M25:N25"/>
    <mergeCell ref="D26:K26"/>
    <mergeCell ref="M26:N26"/>
    <mergeCell ref="D27:K27"/>
    <mergeCell ref="M27:N27"/>
    <mergeCell ref="D20:K20"/>
    <mergeCell ref="M20:N20"/>
    <mergeCell ref="D21:K21"/>
    <mergeCell ref="M21:N21"/>
    <mergeCell ref="D22:K22"/>
    <mergeCell ref="M22:N22"/>
    <mergeCell ref="D23:K23"/>
    <mergeCell ref="M23:N23"/>
    <mergeCell ref="D24:K24"/>
    <mergeCell ref="D16:K16"/>
    <mergeCell ref="M16:N16"/>
    <mergeCell ref="D17:K17"/>
    <mergeCell ref="M17:N17"/>
    <mergeCell ref="D18:K18"/>
    <mergeCell ref="M18:N18"/>
    <mergeCell ref="D19:K19"/>
    <mergeCell ref="M19:N19"/>
    <mergeCell ref="D12:K12"/>
    <mergeCell ref="M12:N12"/>
    <mergeCell ref="D13:K15"/>
    <mergeCell ref="L13:L15"/>
    <mergeCell ref="M13:N15"/>
    <mergeCell ref="D8:K8"/>
    <mergeCell ref="M8:N8"/>
    <mergeCell ref="D9:K11"/>
    <mergeCell ref="L9:L11"/>
    <mergeCell ref="M9:N11"/>
    <mergeCell ref="B3:C3"/>
    <mergeCell ref="D3:K3"/>
    <mergeCell ref="M3:N3"/>
    <mergeCell ref="D4:K4"/>
    <mergeCell ref="M4:N4"/>
    <mergeCell ref="D5:K7"/>
    <mergeCell ref="L5:L7"/>
    <mergeCell ref="M5:N7"/>
    <mergeCell ref="F81:G81"/>
    <mergeCell ref="F82:G82"/>
    <mergeCell ref="F83:G83"/>
    <mergeCell ref="F84:G84"/>
    <mergeCell ref="F86:G86"/>
    <mergeCell ref="F88:G88"/>
    <mergeCell ref="H81:I81"/>
    <mergeCell ref="H82:I82"/>
    <mergeCell ref="H83:I83"/>
    <mergeCell ref="H84:I84"/>
    <mergeCell ref="H86:I86"/>
    <mergeCell ref="H88:I88"/>
  </mergeCells>
  <printOptions/>
  <pageMargins left="0.7" right="0.7" top="0.75" bottom="0.75" header="0.3" footer="0.3"/>
  <pageSetup horizontalDpi="600" verticalDpi="600" orientation="landscape" paperSize="9" scale="66" r:id="rId1"/>
  <rowBreaks count="1" manualBreakCount="1">
    <brk id="27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Michelangelo</dc:creator>
  <cp:keywords/>
  <dc:description/>
  <cp:lastModifiedBy>admin</cp:lastModifiedBy>
  <cp:lastPrinted>2014-06-30T13:45:42Z</cp:lastPrinted>
  <dcterms:created xsi:type="dcterms:W3CDTF">2014-05-29T16:23:21Z</dcterms:created>
  <dcterms:modified xsi:type="dcterms:W3CDTF">2015-02-07T14:37:12Z</dcterms:modified>
  <cp:category/>
  <cp:version/>
  <cp:contentType/>
  <cp:contentStatus/>
</cp:coreProperties>
</file>